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78" i="1"/>
  <c r="F77"/>
  <c r="F76"/>
  <c r="F74"/>
  <c r="F72"/>
  <c r="F71"/>
  <c r="F70"/>
  <c r="F69"/>
  <c r="F67"/>
  <c r="E66"/>
  <c r="F66" s="1"/>
  <c r="D66"/>
  <c r="F61"/>
  <c r="F60"/>
  <c r="F59"/>
  <c r="F58"/>
  <c r="F57"/>
  <c r="E56"/>
  <c r="E64" s="1"/>
  <c r="D56"/>
  <c r="D64" s="1"/>
  <c r="F55"/>
  <c r="F51"/>
  <c r="F50"/>
  <c r="F49"/>
  <c r="F48"/>
  <c r="F47"/>
  <c r="F46"/>
  <c r="F45"/>
  <c r="F44"/>
  <c r="E43"/>
  <c r="D43"/>
  <c r="F42"/>
  <c r="F41"/>
  <c r="F40"/>
  <c r="F39"/>
  <c r="F38"/>
  <c r="F37"/>
  <c r="F36"/>
  <c r="F35"/>
  <c r="F34"/>
  <c r="F33"/>
  <c r="F31"/>
  <c r="E30"/>
  <c r="D30"/>
  <c r="D29"/>
  <c r="D28" s="1"/>
  <c r="F27"/>
  <c r="F26"/>
  <c r="F25"/>
  <c r="F24"/>
  <c r="E23"/>
  <c r="D23"/>
  <c r="F23" s="1"/>
  <c r="F22"/>
  <c r="F21"/>
  <c r="E20"/>
  <c r="D20"/>
  <c r="F19"/>
  <c r="F18"/>
  <c r="E17"/>
  <c r="D17"/>
  <c r="F17" s="1"/>
  <c r="F16"/>
  <c r="F15"/>
  <c r="F14"/>
  <c r="F13"/>
  <c r="E12"/>
  <c r="D12"/>
  <c r="D11" s="1"/>
  <c r="F20" l="1"/>
  <c r="F43"/>
  <c r="F30"/>
  <c r="D52"/>
  <c r="F12"/>
  <c r="F64"/>
  <c r="F56"/>
  <c r="D62"/>
  <c r="D63" s="1"/>
  <c r="E11"/>
  <c r="F11" s="1"/>
  <c r="E29"/>
  <c r="E62"/>
  <c r="D54" l="1"/>
  <c r="D53"/>
  <c r="E63"/>
  <c r="F63" s="1"/>
  <c r="F62"/>
  <c r="F29"/>
  <c r="E28"/>
  <c r="E52" l="1"/>
  <c r="E53" s="1"/>
  <c r="F28"/>
  <c r="F53" l="1"/>
  <c r="E54"/>
  <c r="F54" s="1"/>
  <c r="F52"/>
</calcChain>
</file>

<file path=xl/sharedStrings.xml><?xml version="1.0" encoding="utf-8"?>
<sst xmlns="http://schemas.openxmlformats.org/spreadsheetml/2006/main" count="225" uniqueCount="157">
  <si>
    <t>№</t>
  </si>
  <si>
    <t>Предусмотрено в</t>
  </si>
  <si>
    <t xml:space="preserve">Факт за </t>
  </si>
  <si>
    <t>Отклонения</t>
  </si>
  <si>
    <t>п/п</t>
  </si>
  <si>
    <t xml:space="preserve">     Наименование показателей  тарифной  сметы* </t>
  </si>
  <si>
    <t xml:space="preserve">Единица     </t>
  </si>
  <si>
    <t>тарифной смете на</t>
  </si>
  <si>
    <t>%</t>
  </si>
  <si>
    <t>Причины</t>
  </si>
  <si>
    <t xml:space="preserve">измерения </t>
  </si>
  <si>
    <t>I.</t>
  </si>
  <si>
    <t>Затраты на производство и   предоставление</t>
  </si>
  <si>
    <t xml:space="preserve"> услуг,  всего </t>
  </si>
  <si>
    <t>тыс.тенге</t>
  </si>
  <si>
    <t>1.</t>
  </si>
  <si>
    <t xml:space="preserve"> Материальные затраты</t>
  </si>
  <si>
    <t>1.1.</t>
  </si>
  <si>
    <t xml:space="preserve">  сырьё и  материалы</t>
  </si>
  <si>
    <t>1.2.</t>
  </si>
  <si>
    <t xml:space="preserve">   ГСМ        </t>
  </si>
  <si>
    <t>1.3.</t>
  </si>
  <si>
    <t xml:space="preserve">  электроэнергия</t>
  </si>
  <si>
    <t>1.4.</t>
  </si>
  <si>
    <t xml:space="preserve">  теплоэнергия</t>
  </si>
  <si>
    <t>2.</t>
  </si>
  <si>
    <t>Расходы на оплату труда</t>
  </si>
  <si>
    <t>2.1.</t>
  </si>
  <si>
    <t xml:space="preserve">    заработная плата </t>
  </si>
  <si>
    <t>2.2.</t>
  </si>
  <si>
    <t xml:space="preserve">    социальный налог  </t>
  </si>
  <si>
    <t>3.</t>
  </si>
  <si>
    <t xml:space="preserve">Амортизация </t>
  </si>
  <si>
    <t>3.1.</t>
  </si>
  <si>
    <t>Износ  основных средств</t>
  </si>
  <si>
    <t>3.2.</t>
  </si>
  <si>
    <t>Амортизация  нематериальных  активов</t>
  </si>
  <si>
    <t>4.</t>
  </si>
  <si>
    <t>Текущий и капитальный ремонт и другие ремонтно-восстановительные     работы, не приводящие  к  увеличению   стоимости  основных     фондов</t>
  </si>
  <si>
    <t>4.1.</t>
  </si>
  <si>
    <t xml:space="preserve"> - капитальный  ремонт, выполненный хоз.способом</t>
  </si>
  <si>
    <t>4.2.</t>
  </si>
  <si>
    <t xml:space="preserve">  -капитальный ремонт, выполненный  сторонними организациями</t>
  </si>
  <si>
    <t>5.</t>
  </si>
  <si>
    <t>Оплата работ и услуг производственного  характера, выполняемых  сторонними организациями</t>
  </si>
  <si>
    <t>6.</t>
  </si>
  <si>
    <t>Прочие  затраты  , всего</t>
  </si>
  <si>
    <t>III.</t>
  </si>
  <si>
    <t xml:space="preserve">  Расходы периода,    всего     </t>
  </si>
  <si>
    <t>7.</t>
  </si>
  <si>
    <t>Общие и административные расходы,  всего</t>
  </si>
  <si>
    <t>7.1.</t>
  </si>
  <si>
    <t>Оплата труда ,всего</t>
  </si>
  <si>
    <t>7.1.1.</t>
  </si>
  <si>
    <t xml:space="preserve"> - заработная плата административного персонала</t>
  </si>
  <si>
    <t>7.1.2.</t>
  </si>
  <si>
    <t xml:space="preserve"> - компенсация по сокращению</t>
  </si>
  <si>
    <t>7.1.3.</t>
  </si>
  <si>
    <t xml:space="preserve"> - социальный налог</t>
  </si>
  <si>
    <t>7.2.</t>
  </si>
  <si>
    <t xml:space="preserve">Налоги      </t>
  </si>
  <si>
    <t>7.3.</t>
  </si>
  <si>
    <t xml:space="preserve">Оплата работ и услуг, выполненных сторонними организациями </t>
  </si>
  <si>
    <t>7.4.</t>
  </si>
  <si>
    <t xml:space="preserve">Расходы  подлежащие  лимитированию  </t>
  </si>
  <si>
    <t>7.5.</t>
  </si>
  <si>
    <t>Износ основных средств</t>
  </si>
  <si>
    <t>7.6.</t>
  </si>
  <si>
    <t>Амортизация  нематериальных активов</t>
  </si>
  <si>
    <t>7.7.</t>
  </si>
  <si>
    <t>Электроэнергия</t>
  </si>
  <si>
    <t>7.8.</t>
  </si>
  <si>
    <t>Теплоэнергия</t>
  </si>
  <si>
    <t>7.9.</t>
  </si>
  <si>
    <t>Материалы на содержание и текущий ремонт</t>
  </si>
  <si>
    <t>7.10.</t>
  </si>
  <si>
    <t>Прочие административные  расходы</t>
  </si>
  <si>
    <t>8.</t>
  </si>
  <si>
    <t>Расходы на содержание службы сбыта,  всего</t>
  </si>
  <si>
    <t>8.1.</t>
  </si>
  <si>
    <t xml:space="preserve">   -заработная плата     </t>
  </si>
  <si>
    <t>8.2.</t>
  </si>
  <si>
    <t xml:space="preserve">   -социальный налог                </t>
  </si>
  <si>
    <t>8.3.</t>
  </si>
  <si>
    <t xml:space="preserve">   -износ основных средств</t>
  </si>
  <si>
    <t>8.4.</t>
  </si>
  <si>
    <t xml:space="preserve">  - амортизация нематериальных активов</t>
  </si>
  <si>
    <t>8.5.</t>
  </si>
  <si>
    <t xml:space="preserve">   - электроэнергия</t>
  </si>
  <si>
    <t>8.6.</t>
  </si>
  <si>
    <t xml:space="preserve">   - теплоэнергия</t>
  </si>
  <si>
    <t>8.7.</t>
  </si>
  <si>
    <t xml:space="preserve">   -материалы  на текущий ремонт и содержание ОС</t>
  </si>
  <si>
    <t>8.8.</t>
  </si>
  <si>
    <t xml:space="preserve">   - прочие затраты службы сбыта</t>
  </si>
  <si>
    <t xml:space="preserve">Всего затрат            </t>
  </si>
  <si>
    <t>IV.</t>
  </si>
  <si>
    <t>Норма прибыли, в т.ч.</t>
  </si>
  <si>
    <t xml:space="preserve">    -"-</t>
  </si>
  <si>
    <t>V.</t>
  </si>
  <si>
    <t xml:space="preserve">Всего доходов   </t>
  </si>
  <si>
    <t>VI.</t>
  </si>
  <si>
    <t xml:space="preserve">Объемы оказываемых услуг </t>
  </si>
  <si>
    <t xml:space="preserve">  -население</t>
  </si>
  <si>
    <t xml:space="preserve"> - предприятия, занимающиеся производством тепловой энергии и оказанием услуг горячего водоснабжения</t>
  </si>
  <si>
    <t>Объём  поднятой  воды</t>
  </si>
  <si>
    <t>объём воды на собственные нужды</t>
  </si>
  <si>
    <t>VII.</t>
  </si>
  <si>
    <t xml:space="preserve">Нормативные потери     </t>
  </si>
  <si>
    <t xml:space="preserve">  -"-</t>
  </si>
  <si>
    <t xml:space="preserve">Тариф  </t>
  </si>
  <si>
    <t xml:space="preserve">Справочно: </t>
  </si>
  <si>
    <t>9.</t>
  </si>
  <si>
    <t>Среднесписочная численность персонала всего, в том числе:</t>
  </si>
  <si>
    <t>чел.</t>
  </si>
  <si>
    <t>9.1.</t>
  </si>
  <si>
    <t xml:space="preserve"> -производственного персонала  </t>
  </si>
  <si>
    <t>9.2.</t>
  </si>
  <si>
    <t xml:space="preserve"> - персонал, занятый на кап. ремонте хоз.способом, с увеличением стоимости ОС и на изготовлении изделий</t>
  </si>
  <si>
    <t>9.3.</t>
  </si>
  <si>
    <t xml:space="preserve"> -административного персонала</t>
  </si>
  <si>
    <t>9.4.</t>
  </si>
  <si>
    <t xml:space="preserve"> - водители  легкового автотранспорта</t>
  </si>
  <si>
    <t>9.5.</t>
  </si>
  <si>
    <t xml:space="preserve">  -персонала службы реализации  услуг</t>
  </si>
  <si>
    <t>10.</t>
  </si>
  <si>
    <t xml:space="preserve">Среднемесячная   заработная    плата, всего               </t>
  </si>
  <si>
    <t>тенге/м-ц</t>
  </si>
  <si>
    <t>в том числе:</t>
  </si>
  <si>
    <t>10.1.</t>
  </si>
  <si>
    <t>10.2.</t>
  </si>
  <si>
    <t>10.3.</t>
  </si>
  <si>
    <t>10.4.</t>
  </si>
  <si>
    <t>10.5.</t>
  </si>
  <si>
    <t xml:space="preserve">  Директор ГКП "Өскемен Водоканал"                                                                               </t>
  </si>
  <si>
    <t>Е.М.Аубакиров</t>
  </si>
  <si>
    <t xml:space="preserve">                                    Отчет об   исполнении   тарифной   сметы  на  услуги   водоснабжения    за 2019 год</t>
  </si>
  <si>
    <t xml:space="preserve">2019 год  </t>
  </si>
  <si>
    <t>2019 год</t>
  </si>
  <si>
    <t>Перенос сроков проверки эффективности систем вентиляции на следующий период</t>
  </si>
  <si>
    <t>Увеличение затрат на обучение персонала АУП</t>
  </si>
  <si>
    <t>Установка энергосберегающего освещения</t>
  </si>
  <si>
    <t>Перерасход средств за счет незапланированных выплат % по кредиту ЕБРР</t>
  </si>
  <si>
    <t>Экономия затрат за счет перехода на возмещение проезда по разовым билетам и сокращение персонала для прохожения мед.осмотра</t>
  </si>
  <si>
    <t>Установка приборов учета</t>
  </si>
  <si>
    <t>Снижение фактических объёмов от заявленных в договорах и установка приборов учета</t>
  </si>
  <si>
    <t>Снижение фактических объёмов от заявленных в договорах</t>
  </si>
  <si>
    <t>Дополнительный  расход  воды  на технологические нужды  в связи с реконструкцией очистных  сооружений</t>
  </si>
  <si>
    <t>Прием персонала на время декретных отпусков</t>
  </si>
  <si>
    <t>Сокращение персонала в связи с оптимизацией</t>
  </si>
  <si>
    <t>Сверхурочная работа и по приказу в выходные и праздничные дни</t>
  </si>
  <si>
    <t>Сверхурочная работа и по приказу в выходные и праздничные дни, оплата отпускных</t>
  </si>
  <si>
    <t>Сокращение персонала в связи с оптимизацией и распределением фонда оплаты сокращенных единиц</t>
  </si>
  <si>
    <t>тыс.м³</t>
  </si>
  <si>
    <t>тенге/м³</t>
  </si>
  <si>
    <t xml:space="preserve"> - прочие потребители ( включая бюджетные орг-и)</t>
  </si>
  <si>
    <r>
      <t xml:space="preserve">Наименование субъекта </t>
    </r>
    <r>
      <rPr>
        <b/>
        <u/>
        <sz val="14"/>
        <rFont val="Times New Roman"/>
        <family val="1"/>
        <charset val="204"/>
      </rPr>
      <t xml:space="preserve"> ГКП  на праве хозяйственного ведения  "Өскемен Водоканал"  акимата г.Усть-Каменогорска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</si>
</sst>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2" fontId="2" fillId="0" borderId="11" xfId="0" applyNumberFormat="1" applyFont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1" fontId="1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164" fontId="2" fillId="0" borderId="11" xfId="0" applyNumberFormat="1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vertical="center"/>
    </xf>
    <xf numFmtId="16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7"/>
  <sheetViews>
    <sheetView tabSelected="1" topLeftCell="A37" zoomScale="80" zoomScaleNormal="80" workbookViewId="0">
      <selection activeCell="B10" sqref="B10"/>
    </sheetView>
  </sheetViews>
  <sheetFormatPr defaultRowHeight="18.75"/>
  <cols>
    <col min="1" max="1" width="7.85546875" style="19" customWidth="1"/>
    <col min="2" max="2" width="81.28515625" style="17" customWidth="1"/>
    <col min="3" max="3" width="15.85546875" style="17" customWidth="1"/>
    <col min="4" max="4" width="24.140625" style="17" customWidth="1"/>
    <col min="5" max="5" width="23.28515625" style="17" customWidth="1"/>
    <col min="6" max="6" width="19.28515625" style="17" customWidth="1"/>
    <col min="7" max="7" width="39.85546875" style="20" customWidth="1"/>
    <col min="8" max="256" width="9.140625" style="17"/>
    <col min="257" max="257" width="7.85546875" style="17" customWidth="1"/>
    <col min="258" max="258" width="81.28515625" style="17" customWidth="1"/>
    <col min="259" max="259" width="15.85546875" style="17" customWidth="1"/>
    <col min="260" max="260" width="24.140625" style="17" customWidth="1"/>
    <col min="261" max="261" width="23.28515625" style="17" customWidth="1"/>
    <col min="262" max="262" width="19.28515625" style="17" customWidth="1"/>
    <col min="263" max="263" width="93.140625" style="17" customWidth="1"/>
    <col min="264" max="512" width="9.140625" style="17"/>
    <col min="513" max="513" width="7.85546875" style="17" customWidth="1"/>
    <col min="514" max="514" width="81.28515625" style="17" customWidth="1"/>
    <col min="515" max="515" width="15.85546875" style="17" customWidth="1"/>
    <col min="516" max="516" width="24.140625" style="17" customWidth="1"/>
    <col min="517" max="517" width="23.28515625" style="17" customWidth="1"/>
    <col min="518" max="518" width="19.28515625" style="17" customWidth="1"/>
    <col min="519" max="519" width="93.140625" style="17" customWidth="1"/>
    <col min="520" max="768" width="9.140625" style="17"/>
    <col min="769" max="769" width="7.85546875" style="17" customWidth="1"/>
    <col min="770" max="770" width="81.28515625" style="17" customWidth="1"/>
    <col min="771" max="771" width="15.85546875" style="17" customWidth="1"/>
    <col min="772" max="772" width="24.140625" style="17" customWidth="1"/>
    <col min="773" max="773" width="23.28515625" style="17" customWidth="1"/>
    <col min="774" max="774" width="19.28515625" style="17" customWidth="1"/>
    <col min="775" max="775" width="93.140625" style="17" customWidth="1"/>
    <col min="776" max="1024" width="9.140625" style="17"/>
    <col min="1025" max="1025" width="7.85546875" style="17" customWidth="1"/>
    <col min="1026" max="1026" width="81.28515625" style="17" customWidth="1"/>
    <col min="1027" max="1027" width="15.85546875" style="17" customWidth="1"/>
    <col min="1028" max="1028" width="24.140625" style="17" customWidth="1"/>
    <col min="1029" max="1029" width="23.28515625" style="17" customWidth="1"/>
    <col min="1030" max="1030" width="19.28515625" style="17" customWidth="1"/>
    <col min="1031" max="1031" width="93.140625" style="17" customWidth="1"/>
    <col min="1032" max="1280" width="9.140625" style="17"/>
    <col min="1281" max="1281" width="7.85546875" style="17" customWidth="1"/>
    <col min="1282" max="1282" width="81.28515625" style="17" customWidth="1"/>
    <col min="1283" max="1283" width="15.85546875" style="17" customWidth="1"/>
    <col min="1284" max="1284" width="24.140625" style="17" customWidth="1"/>
    <col min="1285" max="1285" width="23.28515625" style="17" customWidth="1"/>
    <col min="1286" max="1286" width="19.28515625" style="17" customWidth="1"/>
    <col min="1287" max="1287" width="93.140625" style="17" customWidth="1"/>
    <col min="1288" max="1536" width="9.140625" style="17"/>
    <col min="1537" max="1537" width="7.85546875" style="17" customWidth="1"/>
    <col min="1538" max="1538" width="81.28515625" style="17" customWidth="1"/>
    <col min="1539" max="1539" width="15.85546875" style="17" customWidth="1"/>
    <col min="1540" max="1540" width="24.140625" style="17" customWidth="1"/>
    <col min="1541" max="1541" width="23.28515625" style="17" customWidth="1"/>
    <col min="1542" max="1542" width="19.28515625" style="17" customWidth="1"/>
    <col min="1543" max="1543" width="93.140625" style="17" customWidth="1"/>
    <col min="1544" max="1792" width="9.140625" style="17"/>
    <col min="1793" max="1793" width="7.85546875" style="17" customWidth="1"/>
    <col min="1794" max="1794" width="81.28515625" style="17" customWidth="1"/>
    <col min="1795" max="1795" width="15.85546875" style="17" customWidth="1"/>
    <col min="1796" max="1796" width="24.140625" style="17" customWidth="1"/>
    <col min="1797" max="1797" width="23.28515625" style="17" customWidth="1"/>
    <col min="1798" max="1798" width="19.28515625" style="17" customWidth="1"/>
    <col min="1799" max="1799" width="93.140625" style="17" customWidth="1"/>
    <col min="1800" max="2048" width="9.140625" style="17"/>
    <col min="2049" max="2049" width="7.85546875" style="17" customWidth="1"/>
    <col min="2050" max="2050" width="81.28515625" style="17" customWidth="1"/>
    <col min="2051" max="2051" width="15.85546875" style="17" customWidth="1"/>
    <col min="2052" max="2052" width="24.140625" style="17" customWidth="1"/>
    <col min="2053" max="2053" width="23.28515625" style="17" customWidth="1"/>
    <col min="2054" max="2054" width="19.28515625" style="17" customWidth="1"/>
    <col min="2055" max="2055" width="93.140625" style="17" customWidth="1"/>
    <col min="2056" max="2304" width="9.140625" style="17"/>
    <col min="2305" max="2305" width="7.85546875" style="17" customWidth="1"/>
    <col min="2306" max="2306" width="81.28515625" style="17" customWidth="1"/>
    <col min="2307" max="2307" width="15.85546875" style="17" customWidth="1"/>
    <col min="2308" max="2308" width="24.140625" style="17" customWidth="1"/>
    <col min="2309" max="2309" width="23.28515625" style="17" customWidth="1"/>
    <col min="2310" max="2310" width="19.28515625" style="17" customWidth="1"/>
    <col min="2311" max="2311" width="93.140625" style="17" customWidth="1"/>
    <col min="2312" max="2560" width="9.140625" style="17"/>
    <col min="2561" max="2561" width="7.85546875" style="17" customWidth="1"/>
    <col min="2562" max="2562" width="81.28515625" style="17" customWidth="1"/>
    <col min="2563" max="2563" width="15.85546875" style="17" customWidth="1"/>
    <col min="2564" max="2564" width="24.140625" style="17" customWidth="1"/>
    <col min="2565" max="2565" width="23.28515625" style="17" customWidth="1"/>
    <col min="2566" max="2566" width="19.28515625" style="17" customWidth="1"/>
    <col min="2567" max="2567" width="93.140625" style="17" customWidth="1"/>
    <col min="2568" max="2816" width="9.140625" style="17"/>
    <col min="2817" max="2817" width="7.85546875" style="17" customWidth="1"/>
    <col min="2818" max="2818" width="81.28515625" style="17" customWidth="1"/>
    <col min="2819" max="2819" width="15.85546875" style="17" customWidth="1"/>
    <col min="2820" max="2820" width="24.140625" style="17" customWidth="1"/>
    <col min="2821" max="2821" width="23.28515625" style="17" customWidth="1"/>
    <col min="2822" max="2822" width="19.28515625" style="17" customWidth="1"/>
    <col min="2823" max="2823" width="93.140625" style="17" customWidth="1"/>
    <col min="2824" max="3072" width="9.140625" style="17"/>
    <col min="3073" max="3073" width="7.85546875" style="17" customWidth="1"/>
    <col min="3074" max="3074" width="81.28515625" style="17" customWidth="1"/>
    <col min="3075" max="3075" width="15.85546875" style="17" customWidth="1"/>
    <col min="3076" max="3076" width="24.140625" style="17" customWidth="1"/>
    <col min="3077" max="3077" width="23.28515625" style="17" customWidth="1"/>
    <col min="3078" max="3078" width="19.28515625" style="17" customWidth="1"/>
    <col min="3079" max="3079" width="93.140625" style="17" customWidth="1"/>
    <col min="3080" max="3328" width="9.140625" style="17"/>
    <col min="3329" max="3329" width="7.85546875" style="17" customWidth="1"/>
    <col min="3330" max="3330" width="81.28515625" style="17" customWidth="1"/>
    <col min="3331" max="3331" width="15.85546875" style="17" customWidth="1"/>
    <col min="3332" max="3332" width="24.140625" style="17" customWidth="1"/>
    <col min="3333" max="3333" width="23.28515625" style="17" customWidth="1"/>
    <col min="3334" max="3334" width="19.28515625" style="17" customWidth="1"/>
    <col min="3335" max="3335" width="93.140625" style="17" customWidth="1"/>
    <col min="3336" max="3584" width="9.140625" style="17"/>
    <col min="3585" max="3585" width="7.85546875" style="17" customWidth="1"/>
    <col min="3586" max="3586" width="81.28515625" style="17" customWidth="1"/>
    <col min="3587" max="3587" width="15.85546875" style="17" customWidth="1"/>
    <col min="3588" max="3588" width="24.140625" style="17" customWidth="1"/>
    <col min="3589" max="3589" width="23.28515625" style="17" customWidth="1"/>
    <col min="3590" max="3590" width="19.28515625" style="17" customWidth="1"/>
    <col min="3591" max="3591" width="93.140625" style="17" customWidth="1"/>
    <col min="3592" max="3840" width="9.140625" style="17"/>
    <col min="3841" max="3841" width="7.85546875" style="17" customWidth="1"/>
    <col min="3842" max="3842" width="81.28515625" style="17" customWidth="1"/>
    <col min="3843" max="3843" width="15.85546875" style="17" customWidth="1"/>
    <col min="3844" max="3844" width="24.140625" style="17" customWidth="1"/>
    <col min="3845" max="3845" width="23.28515625" style="17" customWidth="1"/>
    <col min="3846" max="3846" width="19.28515625" style="17" customWidth="1"/>
    <col min="3847" max="3847" width="93.140625" style="17" customWidth="1"/>
    <col min="3848" max="4096" width="9.140625" style="17"/>
    <col min="4097" max="4097" width="7.85546875" style="17" customWidth="1"/>
    <col min="4098" max="4098" width="81.28515625" style="17" customWidth="1"/>
    <col min="4099" max="4099" width="15.85546875" style="17" customWidth="1"/>
    <col min="4100" max="4100" width="24.140625" style="17" customWidth="1"/>
    <col min="4101" max="4101" width="23.28515625" style="17" customWidth="1"/>
    <col min="4102" max="4102" width="19.28515625" style="17" customWidth="1"/>
    <col min="4103" max="4103" width="93.140625" style="17" customWidth="1"/>
    <col min="4104" max="4352" width="9.140625" style="17"/>
    <col min="4353" max="4353" width="7.85546875" style="17" customWidth="1"/>
    <col min="4354" max="4354" width="81.28515625" style="17" customWidth="1"/>
    <col min="4355" max="4355" width="15.85546875" style="17" customWidth="1"/>
    <col min="4356" max="4356" width="24.140625" style="17" customWidth="1"/>
    <col min="4357" max="4357" width="23.28515625" style="17" customWidth="1"/>
    <col min="4358" max="4358" width="19.28515625" style="17" customWidth="1"/>
    <col min="4359" max="4359" width="93.140625" style="17" customWidth="1"/>
    <col min="4360" max="4608" width="9.140625" style="17"/>
    <col min="4609" max="4609" width="7.85546875" style="17" customWidth="1"/>
    <col min="4610" max="4610" width="81.28515625" style="17" customWidth="1"/>
    <col min="4611" max="4611" width="15.85546875" style="17" customWidth="1"/>
    <col min="4612" max="4612" width="24.140625" style="17" customWidth="1"/>
    <col min="4613" max="4613" width="23.28515625" style="17" customWidth="1"/>
    <col min="4614" max="4614" width="19.28515625" style="17" customWidth="1"/>
    <col min="4615" max="4615" width="93.140625" style="17" customWidth="1"/>
    <col min="4616" max="4864" width="9.140625" style="17"/>
    <col min="4865" max="4865" width="7.85546875" style="17" customWidth="1"/>
    <col min="4866" max="4866" width="81.28515625" style="17" customWidth="1"/>
    <col min="4867" max="4867" width="15.85546875" style="17" customWidth="1"/>
    <col min="4868" max="4868" width="24.140625" style="17" customWidth="1"/>
    <col min="4869" max="4869" width="23.28515625" style="17" customWidth="1"/>
    <col min="4870" max="4870" width="19.28515625" style="17" customWidth="1"/>
    <col min="4871" max="4871" width="93.140625" style="17" customWidth="1"/>
    <col min="4872" max="5120" width="9.140625" style="17"/>
    <col min="5121" max="5121" width="7.85546875" style="17" customWidth="1"/>
    <col min="5122" max="5122" width="81.28515625" style="17" customWidth="1"/>
    <col min="5123" max="5123" width="15.85546875" style="17" customWidth="1"/>
    <col min="5124" max="5124" width="24.140625" style="17" customWidth="1"/>
    <col min="5125" max="5125" width="23.28515625" style="17" customWidth="1"/>
    <col min="5126" max="5126" width="19.28515625" style="17" customWidth="1"/>
    <col min="5127" max="5127" width="93.140625" style="17" customWidth="1"/>
    <col min="5128" max="5376" width="9.140625" style="17"/>
    <col min="5377" max="5377" width="7.85546875" style="17" customWidth="1"/>
    <col min="5378" max="5378" width="81.28515625" style="17" customWidth="1"/>
    <col min="5379" max="5379" width="15.85546875" style="17" customWidth="1"/>
    <col min="5380" max="5380" width="24.140625" style="17" customWidth="1"/>
    <col min="5381" max="5381" width="23.28515625" style="17" customWidth="1"/>
    <col min="5382" max="5382" width="19.28515625" style="17" customWidth="1"/>
    <col min="5383" max="5383" width="93.140625" style="17" customWidth="1"/>
    <col min="5384" max="5632" width="9.140625" style="17"/>
    <col min="5633" max="5633" width="7.85546875" style="17" customWidth="1"/>
    <col min="5634" max="5634" width="81.28515625" style="17" customWidth="1"/>
    <col min="5635" max="5635" width="15.85546875" style="17" customWidth="1"/>
    <col min="5636" max="5636" width="24.140625" style="17" customWidth="1"/>
    <col min="5637" max="5637" width="23.28515625" style="17" customWidth="1"/>
    <col min="5638" max="5638" width="19.28515625" style="17" customWidth="1"/>
    <col min="5639" max="5639" width="93.140625" style="17" customWidth="1"/>
    <col min="5640" max="5888" width="9.140625" style="17"/>
    <col min="5889" max="5889" width="7.85546875" style="17" customWidth="1"/>
    <col min="5890" max="5890" width="81.28515625" style="17" customWidth="1"/>
    <col min="5891" max="5891" width="15.85546875" style="17" customWidth="1"/>
    <col min="5892" max="5892" width="24.140625" style="17" customWidth="1"/>
    <col min="5893" max="5893" width="23.28515625" style="17" customWidth="1"/>
    <col min="5894" max="5894" width="19.28515625" style="17" customWidth="1"/>
    <col min="5895" max="5895" width="93.140625" style="17" customWidth="1"/>
    <col min="5896" max="6144" width="9.140625" style="17"/>
    <col min="6145" max="6145" width="7.85546875" style="17" customWidth="1"/>
    <col min="6146" max="6146" width="81.28515625" style="17" customWidth="1"/>
    <col min="6147" max="6147" width="15.85546875" style="17" customWidth="1"/>
    <col min="6148" max="6148" width="24.140625" style="17" customWidth="1"/>
    <col min="6149" max="6149" width="23.28515625" style="17" customWidth="1"/>
    <col min="6150" max="6150" width="19.28515625" style="17" customWidth="1"/>
    <col min="6151" max="6151" width="93.140625" style="17" customWidth="1"/>
    <col min="6152" max="6400" width="9.140625" style="17"/>
    <col min="6401" max="6401" width="7.85546875" style="17" customWidth="1"/>
    <col min="6402" max="6402" width="81.28515625" style="17" customWidth="1"/>
    <col min="6403" max="6403" width="15.85546875" style="17" customWidth="1"/>
    <col min="6404" max="6404" width="24.140625" style="17" customWidth="1"/>
    <col min="6405" max="6405" width="23.28515625" style="17" customWidth="1"/>
    <col min="6406" max="6406" width="19.28515625" style="17" customWidth="1"/>
    <col min="6407" max="6407" width="93.140625" style="17" customWidth="1"/>
    <col min="6408" max="6656" width="9.140625" style="17"/>
    <col min="6657" max="6657" width="7.85546875" style="17" customWidth="1"/>
    <col min="6658" max="6658" width="81.28515625" style="17" customWidth="1"/>
    <col min="6659" max="6659" width="15.85546875" style="17" customWidth="1"/>
    <col min="6660" max="6660" width="24.140625" style="17" customWidth="1"/>
    <col min="6661" max="6661" width="23.28515625" style="17" customWidth="1"/>
    <col min="6662" max="6662" width="19.28515625" style="17" customWidth="1"/>
    <col min="6663" max="6663" width="93.140625" style="17" customWidth="1"/>
    <col min="6664" max="6912" width="9.140625" style="17"/>
    <col min="6913" max="6913" width="7.85546875" style="17" customWidth="1"/>
    <col min="6914" max="6914" width="81.28515625" style="17" customWidth="1"/>
    <col min="6915" max="6915" width="15.85546875" style="17" customWidth="1"/>
    <col min="6916" max="6916" width="24.140625" style="17" customWidth="1"/>
    <col min="6917" max="6917" width="23.28515625" style="17" customWidth="1"/>
    <col min="6918" max="6918" width="19.28515625" style="17" customWidth="1"/>
    <col min="6919" max="6919" width="93.140625" style="17" customWidth="1"/>
    <col min="6920" max="7168" width="9.140625" style="17"/>
    <col min="7169" max="7169" width="7.85546875" style="17" customWidth="1"/>
    <col min="7170" max="7170" width="81.28515625" style="17" customWidth="1"/>
    <col min="7171" max="7171" width="15.85546875" style="17" customWidth="1"/>
    <col min="7172" max="7172" width="24.140625" style="17" customWidth="1"/>
    <col min="7173" max="7173" width="23.28515625" style="17" customWidth="1"/>
    <col min="7174" max="7174" width="19.28515625" style="17" customWidth="1"/>
    <col min="7175" max="7175" width="93.140625" style="17" customWidth="1"/>
    <col min="7176" max="7424" width="9.140625" style="17"/>
    <col min="7425" max="7425" width="7.85546875" style="17" customWidth="1"/>
    <col min="7426" max="7426" width="81.28515625" style="17" customWidth="1"/>
    <col min="7427" max="7427" width="15.85546875" style="17" customWidth="1"/>
    <col min="7428" max="7428" width="24.140625" style="17" customWidth="1"/>
    <col min="7429" max="7429" width="23.28515625" style="17" customWidth="1"/>
    <col min="7430" max="7430" width="19.28515625" style="17" customWidth="1"/>
    <col min="7431" max="7431" width="93.140625" style="17" customWidth="1"/>
    <col min="7432" max="7680" width="9.140625" style="17"/>
    <col min="7681" max="7681" width="7.85546875" style="17" customWidth="1"/>
    <col min="7682" max="7682" width="81.28515625" style="17" customWidth="1"/>
    <col min="7683" max="7683" width="15.85546875" style="17" customWidth="1"/>
    <col min="7684" max="7684" width="24.140625" style="17" customWidth="1"/>
    <col min="7685" max="7685" width="23.28515625" style="17" customWidth="1"/>
    <col min="7686" max="7686" width="19.28515625" style="17" customWidth="1"/>
    <col min="7687" max="7687" width="93.140625" style="17" customWidth="1"/>
    <col min="7688" max="7936" width="9.140625" style="17"/>
    <col min="7937" max="7937" width="7.85546875" style="17" customWidth="1"/>
    <col min="7938" max="7938" width="81.28515625" style="17" customWidth="1"/>
    <col min="7939" max="7939" width="15.85546875" style="17" customWidth="1"/>
    <col min="7940" max="7940" width="24.140625" style="17" customWidth="1"/>
    <col min="7941" max="7941" width="23.28515625" style="17" customWidth="1"/>
    <col min="7942" max="7942" width="19.28515625" style="17" customWidth="1"/>
    <col min="7943" max="7943" width="93.140625" style="17" customWidth="1"/>
    <col min="7944" max="8192" width="9.140625" style="17"/>
    <col min="8193" max="8193" width="7.85546875" style="17" customWidth="1"/>
    <col min="8194" max="8194" width="81.28515625" style="17" customWidth="1"/>
    <col min="8195" max="8195" width="15.85546875" style="17" customWidth="1"/>
    <col min="8196" max="8196" width="24.140625" style="17" customWidth="1"/>
    <col min="8197" max="8197" width="23.28515625" style="17" customWidth="1"/>
    <col min="8198" max="8198" width="19.28515625" style="17" customWidth="1"/>
    <col min="8199" max="8199" width="93.140625" style="17" customWidth="1"/>
    <col min="8200" max="8448" width="9.140625" style="17"/>
    <col min="8449" max="8449" width="7.85546875" style="17" customWidth="1"/>
    <col min="8450" max="8450" width="81.28515625" style="17" customWidth="1"/>
    <col min="8451" max="8451" width="15.85546875" style="17" customWidth="1"/>
    <col min="8452" max="8452" width="24.140625" style="17" customWidth="1"/>
    <col min="8453" max="8453" width="23.28515625" style="17" customWidth="1"/>
    <col min="8454" max="8454" width="19.28515625" style="17" customWidth="1"/>
    <col min="8455" max="8455" width="93.140625" style="17" customWidth="1"/>
    <col min="8456" max="8704" width="9.140625" style="17"/>
    <col min="8705" max="8705" width="7.85546875" style="17" customWidth="1"/>
    <col min="8706" max="8706" width="81.28515625" style="17" customWidth="1"/>
    <col min="8707" max="8707" width="15.85546875" style="17" customWidth="1"/>
    <col min="8708" max="8708" width="24.140625" style="17" customWidth="1"/>
    <col min="8709" max="8709" width="23.28515625" style="17" customWidth="1"/>
    <col min="8710" max="8710" width="19.28515625" style="17" customWidth="1"/>
    <col min="8711" max="8711" width="93.140625" style="17" customWidth="1"/>
    <col min="8712" max="8960" width="9.140625" style="17"/>
    <col min="8961" max="8961" width="7.85546875" style="17" customWidth="1"/>
    <col min="8962" max="8962" width="81.28515625" style="17" customWidth="1"/>
    <col min="8963" max="8963" width="15.85546875" style="17" customWidth="1"/>
    <col min="8964" max="8964" width="24.140625" style="17" customWidth="1"/>
    <col min="8965" max="8965" width="23.28515625" style="17" customWidth="1"/>
    <col min="8966" max="8966" width="19.28515625" style="17" customWidth="1"/>
    <col min="8967" max="8967" width="93.140625" style="17" customWidth="1"/>
    <col min="8968" max="9216" width="9.140625" style="17"/>
    <col min="9217" max="9217" width="7.85546875" style="17" customWidth="1"/>
    <col min="9218" max="9218" width="81.28515625" style="17" customWidth="1"/>
    <col min="9219" max="9219" width="15.85546875" style="17" customWidth="1"/>
    <col min="9220" max="9220" width="24.140625" style="17" customWidth="1"/>
    <col min="9221" max="9221" width="23.28515625" style="17" customWidth="1"/>
    <col min="9222" max="9222" width="19.28515625" style="17" customWidth="1"/>
    <col min="9223" max="9223" width="93.140625" style="17" customWidth="1"/>
    <col min="9224" max="9472" width="9.140625" style="17"/>
    <col min="9473" max="9473" width="7.85546875" style="17" customWidth="1"/>
    <col min="9474" max="9474" width="81.28515625" style="17" customWidth="1"/>
    <col min="9475" max="9475" width="15.85546875" style="17" customWidth="1"/>
    <col min="9476" max="9476" width="24.140625" style="17" customWidth="1"/>
    <col min="9477" max="9477" width="23.28515625" style="17" customWidth="1"/>
    <col min="9478" max="9478" width="19.28515625" style="17" customWidth="1"/>
    <col min="9479" max="9479" width="93.140625" style="17" customWidth="1"/>
    <col min="9480" max="9728" width="9.140625" style="17"/>
    <col min="9729" max="9729" width="7.85546875" style="17" customWidth="1"/>
    <col min="9730" max="9730" width="81.28515625" style="17" customWidth="1"/>
    <col min="9731" max="9731" width="15.85546875" style="17" customWidth="1"/>
    <col min="9732" max="9732" width="24.140625" style="17" customWidth="1"/>
    <col min="9733" max="9733" width="23.28515625" style="17" customWidth="1"/>
    <col min="9734" max="9734" width="19.28515625" style="17" customWidth="1"/>
    <col min="9735" max="9735" width="93.140625" style="17" customWidth="1"/>
    <col min="9736" max="9984" width="9.140625" style="17"/>
    <col min="9985" max="9985" width="7.85546875" style="17" customWidth="1"/>
    <col min="9986" max="9986" width="81.28515625" style="17" customWidth="1"/>
    <col min="9987" max="9987" width="15.85546875" style="17" customWidth="1"/>
    <col min="9988" max="9988" width="24.140625" style="17" customWidth="1"/>
    <col min="9989" max="9989" width="23.28515625" style="17" customWidth="1"/>
    <col min="9990" max="9990" width="19.28515625" style="17" customWidth="1"/>
    <col min="9991" max="9991" width="93.140625" style="17" customWidth="1"/>
    <col min="9992" max="10240" width="9.140625" style="17"/>
    <col min="10241" max="10241" width="7.85546875" style="17" customWidth="1"/>
    <col min="10242" max="10242" width="81.28515625" style="17" customWidth="1"/>
    <col min="10243" max="10243" width="15.85546875" style="17" customWidth="1"/>
    <col min="10244" max="10244" width="24.140625" style="17" customWidth="1"/>
    <col min="10245" max="10245" width="23.28515625" style="17" customWidth="1"/>
    <col min="10246" max="10246" width="19.28515625" style="17" customWidth="1"/>
    <col min="10247" max="10247" width="93.140625" style="17" customWidth="1"/>
    <col min="10248" max="10496" width="9.140625" style="17"/>
    <col min="10497" max="10497" width="7.85546875" style="17" customWidth="1"/>
    <col min="10498" max="10498" width="81.28515625" style="17" customWidth="1"/>
    <col min="10499" max="10499" width="15.85546875" style="17" customWidth="1"/>
    <col min="10500" max="10500" width="24.140625" style="17" customWidth="1"/>
    <col min="10501" max="10501" width="23.28515625" style="17" customWidth="1"/>
    <col min="10502" max="10502" width="19.28515625" style="17" customWidth="1"/>
    <col min="10503" max="10503" width="93.140625" style="17" customWidth="1"/>
    <col min="10504" max="10752" width="9.140625" style="17"/>
    <col min="10753" max="10753" width="7.85546875" style="17" customWidth="1"/>
    <col min="10754" max="10754" width="81.28515625" style="17" customWidth="1"/>
    <col min="10755" max="10755" width="15.85546875" style="17" customWidth="1"/>
    <col min="10756" max="10756" width="24.140625" style="17" customWidth="1"/>
    <col min="10757" max="10757" width="23.28515625" style="17" customWidth="1"/>
    <col min="10758" max="10758" width="19.28515625" style="17" customWidth="1"/>
    <col min="10759" max="10759" width="93.140625" style="17" customWidth="1"/>
    <col min="10760" max="11008" width="9.140625" style="17"/>
    <col min="11009" max="11009" width="7.85546875" style="17" customWidth="1"/>
    <col min="11010" max="11010" width="81.28515625" style="17" customWidth="1"/>
    <col min="11011" max="11011" width="15.85546875" style="17" customWidth="1"/>
    <col min="11012" max="11012" width="24.140625" style="17" customWidth="1"/>
    <col min="11013" max="11013" width="23.28515625" style="17" customWidth="1"/>
    <col min="11014" max="11014" width="19.28515625" style="17" customWidth="1"/>
    <col min="11015" max="11015" width="93.140625" style="17" customWidth="1"/>
    <col min="11016" max="11264" width="9.140625" style="17"/>
    <col min="11265" max="11265" width="7.85546875" style="17" customWidth="1"/>
    <col min="11266" max="11266" width="81.28515625" style="17" customWidth="1"/>
    <col min="11267" max="11267" width="15.85546875" style="17" customWidth="1"/>
    <col min="11268" max="11268" width="24.140625" style="17" customWidth="1"/>
    <col min="11269" max="11269" width="23.28515625" style="17" customWidth="1"/>
    <col min="11270" max="11270" width="19.28515625" style="17" customWidth="1"/>
    <col min="11271" max="11271" width="93.140625" style="17" customWidth="1"/>
    <col min="11272" max="11520" width="9.140625" style="17"/>
    <col min="11521" max="11521" width="7.85546875" style="17" customWidth="1"/>
    <col min="11522" max="11522" width="81.28515625" style="17" customWidth="1"/>
    <col min="11523" max="11523" width="15.85546875" style="17" customWidth="1"/>
    <col min="11524" max="11524" width="24.140625" style="17" customWidth="1"/>
    <col min="11525" max="11525" width="23.28515625" style="17" customWidth="1"/>
    <col min="11526" max="11526" width="19.28515625" style="17" customWidth="1"/>
    <col min="11527" max="11527" width="93.140625" style="17" customWidth="1"/>
    <col min="11528" max="11776" width="9.140625" style="17"/>
    <col min="11777" max="11777" width="7.85546875" style="17" customWidth="1"/>
    <col min="11778" max="11778" width="81.28515625" style="17" customWidth="1"/>
    <col min="11779" max="11779" width="15.85546875" style="17" customWidth="1"/>
    <col min="11780" max="11780" width="24.140625" style="17" customWidth="1"/>
    <col min="11781" max="11781" width="23.28515625" style="17" customWidth="1"/>
    <col min="11782" max="11782" width="19.28515625" style="17" customWidth="1"/>
    <col min="11783" max="11783" width="93.140625" style="17" customWidth="1"/>
    <col min="11784" max="12032" width="9.140625" style="17"/>
    <col min="12033" max="12033" width="7.85546875" style="17" customWidth="1"/>
    <col min="12034" max="12034" width="81.28515625" style="17" customWidth="1"/>
    <col min="12035" max="12035" width="15.85546875" style="17" customWidth="1"/>
    <col min="12036" max="12036" width="24.140625" style="17" customWidth="1"/>
    <col min="12037" max="12037" width="23.28515625" style="17" customWidth="1"/>
    <col min="12038" max="12038" width="19.28515625" style="17" customWidth="1"/>
    <col min="12039" max="12039" width="93.140625" style="17" customWidth="1"/>
    <col min="12040" max="12288" width="9.140625" style="17"/>
    <col min="12289" max="12289" width="7.85546875" style="17" customWidth="1"/>
    <col min="12290" max="12290" width="81.28515625" style="17" customWidth="1"/>
    <col min="12291" max="12291" width="15.85546875" style="17" customWidth="1"/>
    <col min="12292" max="12292" width="24.140625" style="17" customWidth="1"/>
    <col min="12293" max="12293" width="23.28515625" style="17" customWidth="1"/>
    <col min="12294" max="12294" width="19.28515625" style="17" customWidth="1"/>
    <col min="12295" max="12295" width="93.140625" style="17" customWidth="1"/>
    <col min="12296" max="12544" width="9.140625" style="17"/>
    <col min="12545" max="12545" width="7.85546875" style="17" customWidth="1"/>
    <col min="12546" max="12546" width="81.28515625" style="17" customWidth="1"/>
    <col min="12547" max="12547" width="15.85546875" style="17" customWidth="1"/>
    <col min="12548" max="12548" width="24.140625" style="17" customWidth="1"/>
    <col min="12549" max="12549" width="23.28515625" style="17" customWidth="1"/>
    <col min="12550" max="12550" width="19.28515625" style="17" customWidth="1"/>
    <col min="12551" max="12551" width="93.140625" style="17" customWidth="1"/>
    <col min="12552" max="12800" width="9.140625" style="17"/>
    <col min="12801" max="12801" width="7.85546875" style="17" customWidth="1"/>
    <col min="12802" max="12802" width="81.28515625" style="17" customWidth="1"/>
    <col min="12803" max="12803" width="15.85546875" style="17" customWidth="1"/>
    <col min="12804" max="12804" width="24.140625" style="17" customWidth="1"/>
    <col min="12805" max="12805" width="23.28515625" style="17" customWidth="1"/>
    <col min="12806" max="12806" width="19.28515625" style="17" customWidth="1"/>
    <col min="12807" max="12807" width="93.140625" style="17" customWidth="1"/>
    <col min="12808" max="13056" width="9.140625" style="17"/>
    <col min="13057" max="13057" width="7.85546875" style="17" customWidth="1"/>
    <col min="13058" max="13058" width="81.28515625" style="17" customWidth="1"/>
    <col min="13059" max="13059" width="15.85546875" style="17" customWidth="1"/>
    <col min="13060" max="13060" width="24.140625" style="17" customWidth="1"/>
    <col min="13061" max="13061" width="23.28515625" style="17" customWidth="1"/>
    <col min="13062" max="13062" width="19.28515625" style="17" customWidth="1"/>
    <col min="13063" max="13063" width="93.140625" style="17" customWidth="1"/>
    <col min="13064" max="13312" width="9.140625" style="17"/>
    <col min="13313" max="13313" width="7.85546875" style="17" customWidth="1"/>
    <col min="13314" max="13314" width="81.28515625" style="17" customWidth="1"/>
    <col min="13315" max="13315" width="15.85546875" style="17" customWidth="1"/>
    <col min="13316" max="13316" width="24.140625" style="17" customWidth="1"/>
    <col min="13317" max="13317" width="23.28515625" style="17" customWidth="1"/>
    <col min="13318" max="13318" width="19.28515625" style="17" customWidth="1"/>
    <col min="13319" max="13319" width="93.140625" style="17" customWidth="1"/>
    <col min="13320" max="13568" width="9.140625" style="17"/>
    <col min="13569" max="13569" width="7.85546875" style="17" customWidth="1"/>
    <col min="13570" max="13570" width="81.28515625" style="17" customWidth="1"/>
    <col min="13571" max="13571" width="15.85546875" style="17" customWidth="1"/>
    <col min="13572" max="13572" width="24.140625" style="17" customWidth="1"/>
    <col min="13573" max="13573" width="23.28515625" style="17" customWidth="1"/>
    <col min="13574" max="13574" width="19.28515625" style="17" customWidth="1"/>
    <col min="13575" max="13575" width="93.140625" style="17" customWidth="1"/>
    <col min="13576" max="13824" width="9.140625" style="17"/>
    <col min="13825" max="13825" width="7.85546875" style="17" customWidth="1"/>
    <col min="13826" max="13826" width="81.28515625" style="17" customWidth="1"/>
    <col min="13827" max="13827" width="15.85546875" style="17" customWidth="1"/>
    <col min="13828" max="13828" width="24.140625" style="17" customWidth="1"/>
    <col min="13829" max="13829" width="23.28515625" style="17" customWidth="1"/>
    <col min="13830" max="13830" width="19.28515625" style="17" customWidth="1"/>
    <col min="13831" max="13831" width="93.140625" style="17" customWidth="1"/>
    <col min="13832" max="14080" width="9.140625" style="17"/>
    <col min="14081" max="14081" width="7.85546875" style="17" customWidth="1"/>
    <col min="14082" max="14082" width="81.28515625" style="17" customWidth="1"/>
    <col min="14083" max="14083" width="15.85546875" style="17" customWidth="1"/>
    <col min="14084" max="14084" width="24.140625" style="17" customWidth="1"/>
    <col min="14085" max="14085" width="23.28515625" style="17" customWidth="1"/>
    <col min="14086" max="14086" width="19.28515625" style="17" customWidth="1"/>
    <col min="14087" max="14087" width="93.140625" style="17" customWidth="1"/>
    <col min="14088" max="14336" width="9.140625" style="17"/>
    <col min="14337" max="14337" width="7.85546875" style="17" customWidth="1"/>
    <col min="14338" max="14338" width="81.28515625" style="17" customWidth="1"/>
    <col min="14339" max="14339" width="15.85546875" style="17" customWidth="1"/>
    <col min="14340" max="14340" width="24.140625" style="17" customWidth="1"/>
    <col min="14341" max="14341" width="23.28515625" style="17" customWidth="1"/>
    <col min="14342" max="14342" width="19.28515625" style="17" customWidth="1"/>
    <col min="14343" max="14343" width="93.140625" style="17" customWidth="1"/>
    <col min="14344" max="14592" width="9.140625" style="17"/>
    <col min="14593" max="14593" width="7.85546875" style="17" customWidth="1"/>
    <col min="14594" max="14594" width="81.28515625" style="17" customWidth="1"/>
    <col min="14595" max="14595" width="15.85546875" style="17" customWidth="1"/>
    <col min="14596" max="14596" width="24.140625" style="17" customWidth="1"/>
    <col min="14597" max="14597" width="23.28515625" style="17" customWidth="1"/>
    <col min="14598" max="14598" width="19.28515625" style="17" customWidth="1"/>
    <col min="14599" max="14599" width="93.140625" style="17" customWidth="1"/>
    <col min="14600" max="14848" width="9.140625" style="17"/>
    <col min="14849" max="14849" width="7.85546875" style="17" customWidth="1"/>
    <col min="14850" max="14850" width="81.28515625" style="17" customWidth="1"/>
    <col min="14851" max="14851" width="15.85546875" style="17" customWidth="1"/>
    <col min="14852" max="14852" width="24.140625" style="17" customWidth="1"/>
    <col min="14853" max="14853" width="23.28515625" style="17" customWidth="1"/>
    <col min="14854" max="14854" width="19.28515625" style="17" customWidth="1"/>
    <col min="14855" max="14855" width="93.140625" style="17" customWidth="1"/>
    <col min="14856" max="15104" width="9.140625" style="17"/>
    <col min="15105" max="15105" width="7.85546875" style="17" customWidth="1"/>
    <col min="15106" max="15106" width="81.28515625" style="17" customWidth="1"/>
    <col min="15107" max="15107" width="15.85546875" style="17" customWidth="1"/>
    <col min="15108" max="15108" width="24.140625" style="17" customWidth="1"/>
    <col min="15109" max="15109" width="23.28515625" style="17" customWidth="1"/>
    <col min="15110" max="15110" width="19.28515625" style="17" customWidth="1"/>
    <col min="15111" max="15111" width="93.140625" style="17" customWidth="1"/>
    <col min="15112" max="15360" width="9.140625" style="17"/>
    <col min="15361" max="15361" width="7.85546875" style="17" customWidth="1"/>
    <col min="15362" max="15362" width="81.28515625" style="17" customWidth="1"/>
    <col min="15363" max="15363" width="15.85546875" style="17" customWidth="1"/>
    <col min="15364" max="15364" width="24.140625" style="17" customWidth="1"/>
    <col min="15365" max="15365" width="23.28515625" style="17" customWidth="1"/>
    <col min="15366" max="15366" width="19.28515625" style="17" customWidth="1"/>
    <col min="15367" max="15367" width="93.140625" style="17" customWidth="1"/>
    <col min="15368" max="15616" width="9.140625" style="17"/>
    <col min="15617" max="15617" width="7.85546875" style="17" customWidth="1"/>
    <col min="15618" max="15618" width="81.28515625" style="17" customWidth="1"/>
    <col min="15619" max="15619" width="15.85546875" style="17" customWidth="1"/>
    <col min="15620" max="15620" width="24.140625" style="17" customWidth="1"/>
    <col min="15621" max="15621" width="23.28515625" style="17" customWidth="1"/>
    <col min="15622" max="15622" width="19.28515625" style="17" customWidth="1"/>
    <col min="15623" max="15623" width="93.140625" style="17" customWidth="1"/>
    <col min="15624" max="15872" width="9.140625" style="17"/>
    <col min="15873" max="15873" width="7.85546875" style="17" customWidth="1"/>
    <col min="15874" max="15874" width="81.28515625" style="17" customWidth="1"/>
    <col min="15875" max="15875" width="15.85546875" style="17" customWidth="1"/>
    <col min="15876" max="15876" width="24.140625" style="17" customWidth="1"/>
    <col min="15877" max="15877" width="23.28515625" style="17" customWidth="1"/>
    <col min="15878" max="15878" width="19.28515625" style="17" customWidth="1"/>
    <col min="15879" max="15879" width="93.140625" style="17" customWidth="1"/>
    <col min="15880" max="16128" width="9.140625" style="17"/>
    <col min="16129" max="16129" width="7.85546875" style="17" customWidth="1"/>
    <col min="16130" max="16130" width="81.28515625" style="17" customWidth="1"/>
    <col min="16131" max="16131" width="15.85546875" style="17" customWidth="1"/>
    <col min="16132" max="16132" width="24.140625" style="17" customWidth="1"/>
    <col min="16133" max="16133" width="23.28515625" style="17" customWidth="1"/>
    <col min="16134" max="16134" width="19.28515625" style="17" customWidth="1"/>
    <col min="16135" max="16135" width="93.140625" style="17" customWidth="1"/>
    <col min="16136" max="16384" width="9.140625" style="17"/>
  </cols>
  <sheetData>
    <row r="1" spans="1:10">
      <c r="A1" s="16"/>
      <c r="F1" s="5"/>
      <c r="G1" s="18"/>
    </row>
    <row r="2" spans="1:10">
      <c r="B2" s="10" t="s">
        <v>136</v>
      </c>
      <c r="G2" s="18"/>
    </row>
    <row r="3" spans="1:10">
      <c r="A3" s="16"/>
      <c r="B3" s="16"/>
    </row>
    <row r="4" spans="1:10">
      <c r="A4" s="7" t="s">
        <v>156</v>
      </c>
      <c r="E4" s="1"/>
    </row>
    <row r="5" spans="1:10">
      <c r="A5" s="21"/>
      <c r="B5" s="5"/>
      <c r="D5" s="22"/>
    </row>
    <row r="6" spans="1:10">
      <c r="A6" s="23" t="s">
        <v>0</v>
      </c>
      <c r="B6" s="24"/>
      <c r="C6" s="25"/>
      <c r="D6" s="26" t="s">
        <v>1</v>
      </c>
      <c r="E6" s="27" t="s">
        <v>2</v>
      </c>
      <c r="F6" s="23" t="s">
        <v>3</v>
      </c>
      <c r="G6" s="28"/>
    </row>
    <row r="7" spans="1:10">
      <c r="A7" s="23" t="s">
        <v>4</v>
      </c>
      <c r="B7" s="5" t="s">
        <v>5</v>
      </c>
      <c r="C7" s="29" t="s">
        <v>6</v>
      </c>
      <c r="D7" s="30" t="s">
        <v>7</v>
      </c>
      <c r="E7" s="31" t="s">
        <v>138</v>
      </c>
      <c r="F7" s="29" t="s">
        <v>8</v>
      </c>
      <c r="G7" s="32" t="s">
        <v>9</v>
      </c>
    </row>
    <row r="8" spans="1:10">
      <c r="A8" s="15"/>
      <c r="B8" s="12"/>
      <c r="C8" s="15" t="s">
        <v>10</v>
      </c>
      <c r="D8" s="33" t="s">
        <v>137</v>
      </c>
      <c r="E8" s="34"/>
      <c r="F8" s="15"/>
      <c r="G8" s="14"/>
    </row>
    <row r="9" spans="1:10">
      <c r="A9" s="35">
        <v>1</v>
      </c>
      <c r="B9" s="36">
        <v>2</v>
      </c>
      <c r="C9" s="35">
        <v>3</v>
      </c>
      <c r="D9" s="15">
        <v>4</v>
      </c>
      <c r="E9" s="15">
        <v>5</v>
      </c>
      <c r="F9" s="15">
        <v>6</v>
      </c>
      <c r="G9" s="13">
        <v>7</v>
      </c>
    </row>
    <row r="10" spans="1:10">
      <c r="A10" s="37" t="s">
        <v>11</v>
      </c>
      <c r="B10" s="2" t="s">
        <v>12</v>
      </c>
      <c r="C10" s="23"/>
      <c r="D10" s="38"/>
      <c r="E10" s="23"/>
      <c r="F10" s="25"/>
      <c r="G10" s="28"/>
    </row>
    <row r="11" spans="1:10">
      <c r="A11" s="29"/>
      <c r="B11" s="3" t="s">
        <v>13</v>
      </c>
      <c r="C11" s="37" t="s">
        <v>14</v>
      </c>
      <c r="D11" s="39">
        <f>D12+D17+D20+D23+D26+D27</f>
        <v>2211662.69</v>
      </c>
      <c r="E11" s="39">
        <f>E12+E17+E20+E23+E26+E27</f>
        <v>2210996.6</v>
      </c>
      <c r="F11" s="40">
        <f>E11*100/D11</f>
        <v>99.96988283959341</v>
      </c>
      <c r="G11" s="41"/>
      <c r="H11" s="42"/>
    </row>
    <row r="12" spans="1:10">
      <c r="A12" s="43" t="s">
        <v>15</v>
      </c>
      <c r="B12" s="4" t="s">
        <v>16</v>
      </c>
      <c r="C12" s="44" t="s">
        <v>14</v>
      </c>
      <c r="D12" s="45">
        <f>D13+D15+D16+D14</f>
        <v>383986.89</v>
      </c>
      <c r="E12" s="45">
        <f>E13+E15+E16+E14</f>
        <v>383969.54</v>
      </c>
      <c r="F12" s="46">
        <f>E12*100/D12</f>
        <v>99.995481616572889</v>
      </c>
      <c r="G12" s="11"/>
      <c r="H12" s="42"/>
    </row>
    <row r="13" spans="1:10">
      <c r="A13" s="49" t="s">
        <v>17</v>
      </c>
      <c r="B13" s="55" t="s">
        <v>18</v>
      </c>
      <c r="C13" s="35" t="s">
        <v>14</v>
      </c>
      <c r="D13" s="56">
        <v>29114.47</v>
      </c>
      <c r="E13" s="57">
        <v>29161</v>
      </c>
      <c r="F13" s="48">
        <f t="shared" ref="F13:F25" si="0">E13*100/D13</f>
        <v>100.15981743785821</v>
      </c>
      <c r="G13" s="8"/>
      <c r="H13" s="42"/>
    </row>
    <row r="14" spans="1:10">
      <c r="A14" s="49" t="s">
        <v>19</v>
      </c>
      <c r="B14" s="58" t="s">
        <v>20</v>
      </c>
      <c r="C14" s="35" t="s">
        <v>14</v>
      </c>
      <c r="D14" s="35">
        <v>99290.05</v>
      </c>
      <c r="E14" s="59">
        <v>99288.25</v>
      </c>
      <c r="F14" s="48">
        <f t="shared" si="0"/>
        <v>99.998187129526073</v>
      </c>
      <c r="G14" s="60"/>
      <c r="H14" s="42"/>
      <c r="I14" s="5"/>
      <c r="J14" s="5"/>
    </row>
    <row r="15" spans="1:10">
      <c r="A15" s="49" t="s">
        <v>21</v>
      </c>
      <c r="B15" s="55" t="s">
        <v>22</v>
      </c>
      <c r="C15" s="35" t="s">
        <v>14</v>
      </c>
      <c r="D15" s="56">
        <v>244322.6</v>
      </c>
      <c r="E15" s="57">
        <v>244259.43</v>
      </c>
      <c r="F15" s="48">
        <f t="shared" si="0"/>
        <v>99.974144839650521</v>
      </c>
      <c r="G15" s="60"/>
      <c r="H15" s="42"/>
      <c r="J15" s="5"/>
    </row>
    <row r="16" spans="1:10">
      <c r="A16" s="49" t="s">
        <v>23</v>
      </c>
      <c r="B16" s="55" t="s">
        <v>24</v>
      </c>
      <c r="C16" s="35" t="s">
        <v>14</v>
      </c>
      <c r="D16" s="35">
        <v>11259.77</v>
      </c>
      <c r="E16" s="59">
        <v>11260.86</v>
      </c>
      <c r="F16" s="48">
        <f t="shared" si="0"/>
        <v>100.00968048192813</v>
      </c>
      <c r="G16" s="8"/>
      <c r="H16" s="42"/>
    </row>
    <row r="17" spans="1:8">
      <c r="A17" s="47" t="s">
        <v>25</v>
      </c>
      <c r="B17" s="61" t="s">
        <v>26</v>
      </c>
      <c r="C17" s="44" t="s">
        <v>14</v>
      </c>
      <c r="D17" s="45">
        <f>D18+D19</f>
        <v>680243.61</v>
      </c>
      <c r="E17" s="45">
        <f>E18+E19</f>
        <v>680306.89</v>
      </c>
      <c r="F17" s="48">
        <f t="shared" si="0"/>
        <v>100.0093025497145</v>
      </c>
      <c r="G17" s="6"/>
      <c r="H17" s="42"/>
    </row>
    <row r="18" spans="1:8">
      <c r="A18" s="49" t="s">
        <v>27</v>
      </c>
      <c r="B18" s="62" t="s">
        <v>28</v>
      </c>
      <c r="C18" s="35" t="s">
        <v>14</v>
      </c>
      <c r="D18" s="50">
        <v>620342.97</v>
      </c>
      <c r="E18" s="50">
        <v>620328.59</v>
      </c>
      <c r="F18" s="48">
        <f>E18*100/D18</f>
        <v>99.997681927466672</v>
      </c>
      <c r="G18" s="8"/>
      <c r="H18" s="42"/>
    </row>
    <row r="19" spans="1:8">
      <c r="A19" s="49" t="s">
        <v>29</v>
      </c>
      <c r="B19" s="62" t="s">
        <v>30</v>
      </c>
      <c r="C19" s="35" t="s">
        <v>14</v>
      </c>
      <c r="D19" s="50">
        <v>59900.639999999999</v>
      </c>
      <c r="E19" s="50">
        <v>59978.3</v>
      </c>
      <c r="F19" s="48">
        <f t="shared" si="0"/>
        <v>100.1296480304718</v>
      </c>
      <c r="G19" s="6"/>
      <c r="H19" s="42"/>
    </row>
    <row r="20" spans="1:8">
      <c r="A20" s="47" t="s">
        <v>31</v>
      </c>
      <c r="B20" s="63" t="s">
        <v>32</v>
      </c>
      <c r="C20" s="44" t="s">
        <v>14</v>
      </c>
      <c r="D20" s="45">
        <f>D21+D22</f>
        <v>752047.69000000006</v>
      </c>
      <c r="E20" s="45">
        <f>E21+E22</f>
        <v>752048.56</v>
      </c>
      <c r="F20" s="46">
        <f t="shared" si="0"/>
        <v>100.00011568415295</v>
      </c>
      <c r="G20" s="6"/>
      <c r="H20" s="42"/>
    </row>
    <row r="21" spans="1:8">
      <c r="A21" s="49" t="s">
        <v>33</v>
      </c>
      <c r="B21" s="55" t="s">
        <v>34</v>
      </c>
      <c r="C21" s="35" t="s">
        <v>14</v>
      </c>
      <c r="D21" s="50">
        <v>751879.9</v>
      </c>
      <c r="E21" s="50">
        <v>751880.77</v>
      </c>
      <c r="F21" s="48">
        <f t="shared" si="0"/>
        <v>100.00011570996911</v>
      </c>
      <c r="G21" s="11"/>
      <c r="H21" s="42"/>
    </row>
    <row r="22" spans="1:8">
      <c r="A22" s="49" t="s">
        <v>35</v>
      </c>
      <c r="B22" s="55" t="s">
        <v>36</v>
      </c>
      <c r="C22" s="35" t="s">
        <v>14</v>
      </c>
      <c r="D22" s="50">
        <v>167.79</v>
      </c>
      <c r="E22" s="50">
        <v>167.79</v>
      </c>
      <c r="F22" s="48">
        <f t="shared" si="0"/>
        <v>100</v>
      </c>
      <c r="G22" s="9"/>
      <c r="H22" s="42"/>
    </row>
    <row r="23" spans="1:8" ht="56.25">
      <c r="A23" s="47" t="s">
        <v>37</v>
      </c>
      <c r="B23" s="64" t="s">
        <v>38</v>
      </c>
      <c r="C23" s="44" t="s">
        <v>14</v>
      </c>
      <c r="D23" s="45">
        <f>D24+D25</f>
        <v>206271.96</v>
      </c>
      <c r="E23" s="45">
        <f>E24+E25</f>
        <v>206271.96</v>
      </c>
      <c r="F23" s="46">
        <f t="shared" si="0"/>
        <v>100</v>
      </c>
      <c r="G23" s="8"/>
      <c r="H23" s="42"/>
    </row>
    <row r="24" spans="1:8">
      <c r="A24" s="49" t="s">
        <v>39</v>
      </c>
      <c r="B24" s="55" t="s">
        <v>40</v>
      </c>
      <c r="C24" s="35" t="s">
        <v>14</v>
      </c>
      <c r="D24" s="50">
        <v>142978.31</v>
      </c>
      <c r="E24" s="50">
        <v>142978.31</v>
      </c>
      <c r="F24" s="48">
        <f t="shared" si="0"/>
        <v>100</v>
      </c>
      <c r="G24" s="8"/>
      <c r="H24" s="42"/>
    </row>
    <row r="25" spans="1:8">
      <c r="A25" s="49" t="s">
        <v>41</v>
      </c>
      <c r="B25" s="8" t="s">
        <v>42</v>
      </c>
      <c r="C25" s="35" t="s">
        <v>14</v>
      </c>
      <c r="D25" s="50">
        <v>63293.65</v>
      </c>
      <c r="E25" s="50">
        <v>63293.65</v>
      </c>
      <c r="F25" s="48">
        <f t="shared" si="0"/>
        <v>100</v>
      </c>
      <c r="G25" s="8"/>
      <c r="H25" s="42"/>
    </row>
    <row r="26" spans="1:8" ht="59.25" customHeight="1">
      <c r="A26" s="47" t="s">
        <v>43</v>
      </c>
      <c r="B26" s="64" t="s">
        <v>44</v>
      </c>
      <c r="C26" s="44" t="s">
        <v>14</v>
      </c>
      <c r="D26" s="45">
        <v>34844.83</v>
      </c>
      <c r="E26" s="45">
        <v>34119.350000000006</v>
      </c>
      <c r="F26" s="47">
        <f>E26*100/D26</f>
        <v>97.917969466345511</v>
      </c>
      <c r="G26" s="9" t="s">
        <v>139</v>
      </c>
      <c r="H26" s="42"/>
    </row>
    <row r="27" spans="1:8">
      <c r="A27" s="43" t="s">
        <v>45</v>
      </c>
      <c r="B27" s="61" t="s">
        <v>46</v>
      </c>
      <c r="C27" s="44" t="s">
        <v>14</v>
      </c>
      <c r="D27" s="45">
        <v>154267.71</v>
      </c>
      <c r="E27" s="45">
        <v>154280.29999999999</v>
      </c>
      <c r="F27" s="46">
        <f>E27*100/D27</f>
        <v>100.00816113754459</v>
      </c>
      <c r="G27" s="6"/>
      <c r="H27" s="42"/>
    </row>
    <row r="28" spans="1:8">
      <c r="A28" s="47" t="s">
        <v>47</v>
      </c>
      <c r="B28" s="61" t="s">
        <v>48</v>
      </c>
      <c r="C28" s="44" t="s">
        <v>14</v>
      </c>
      <c r="D28" s="45">
        <f>D29+D43</f>
        <v>253779.00000000003</v>
      </c>
      <c r="E28" s="45">
        <f>E29+E43</f>
        <v>267094.46999999997</v>
      </c>
      <c r="F28" s="47">
        <f>E28*100/D28</f>
        <v>105.24687621907248</v>
      </c>
      <c r="G28" s="8"/>
      <c r="H28" s="42"/>
    </row>
    <row r="29" spans="1:8">
      <c r="A29" s="65" t="s">
        <v>49</v>
      </c>
      <c r="B29" s="61" t="s">
        <v>50</v>
      </c>
      <c r="C29" s="44" t="s">
        <v>14</v>
      </c>
      <c r="D29" s="45">
        <f>D30+D34+D35+D36+D37+D38+D39+D40+D41+D42</f>
        <v>169030.34000000003</v>
      </c>
      <c r="E29" s="45">
        <f>E30+E34+E35+E36+E37+E38+E39+E40+E41+E42</f>
        <v>182406.83</v>
      </c>
      <c r="F29" s="46">
        <f>E29*100/D29</f>
        <v>107.91366212716603</v>
      </c>
      <c r="G29" s="6"/>
      <c r="H29" s="42"/>
    </row>
    <row r="30" spans="1:8">
      <c r="A30" s="49" t="s">
        <v>51</v>
      </c>
      <c r="B30" s="63" t="s">
        <v>52</v>
      </c>
      <c r="C30" s="35" t="s">
        <v>14</v>
      </c>
      <c r="D30" s="45">
        <f>D31+D33</f>
        <v>47733.25</v>
      </c>
      <c r="E30" s="45">
        <f>E31+E33</f>
        <v>47738.420000000006</v>
      </c>
      <c r="F30" s="46">
        <f>E30*100/D30</f>
        <v>100.01083102449552</v>
      </c>
      <c r="G30" s="8"/>
      <c r="H30" s="42"/>
    </row>
    <row r="31" spans="1:8">
      <c r="A31" s="49" t="s">
        <v>53</v>
      </c>
      <c r="B31" s="62" t="s">
        <v>54</v>
      </c>
      <c r="C31" s="35" t="s">
        <v>14</v>
      </c>
      <c r="D31" s="50">
        <v>43444.22</v>
      </c>
      <c r="E31" s="50">
        <v>43449.48</v>
      </c>
      <c r="F31" s="48">
        <f t="shared" ref="F31:F42" si="1">E31*100/D31</f>
        <v>100.01210747942994</v>
      </c>
      <c r="G31" s="60"/>
      <c r="H31" s="42"/>
    </row>
    <row r="32" spans="1:8">
      <c r="A32" s="49" t="s">
        <v>55</v>
      </c>
      <c r="B32" s="62" t="s">
        <v>56</v>
      </c>
      <c r="C32" s="35" t="s">
        <v>14</v>
      </c>
      <c r="D32" s="50">
        <v>0</v>
      </c>
      <c r="E32" s="50">
        <v>0</v>
      </c>
      <c r="F32" s="48"/>
      <c r="G32" s="8"/>
      <c r="H32" s="42"/>
    </row>
    <row r="33" spans="1:8">
      <c r="A33" s="49" t="s">
        <v>57</v>
      </c>
      <c r="B33" s="62" t="s">
        <v>58</v>
      </c>
      <c r="C33" s="35" t="s">
        <v>14</v>
      </c>
      <c r="D33" s="50">
        <v>4289.03</v>
      </c>
      <c r="E33" s="50">
        <v>4288.9399999999996</v>
      </c>
      <c r="F33" s="48">
        <f t="shared" si="1"/>
        <v>99.997901623443994</v>
      </c>
      <c r="G33" s="60"/>
      <c r="H33" s="42"/>
    </row>
    <row r="34" spans="1:8">
      <c r="A34" s="49" t="s">
        <v>59</v>
      </c>
      <c r="B34" s="55" t="s">
        <v>60</v>
      </c>
      <c r="C34" s="44" t="s">
        <v>14</v>
      </c>
      <c r="D34" s="50">
        <v>36483.54</v>
      </c>
      <c r="E34" s="50">
        <v>36484.32</v>
      </c>
      <c r="F34" s="48">
        <f t="shared" si="1"/>
        <v>100.00213795042914</v>
      </c>
      <c r="G34" s="66"/>
      <c r="H34" s="42"/>
    </row>
    <row r="35" spans="1:8">
      <c r="A35" s="51" t="s">
        <v>61</v>
      </c>
      <c r="B35" s="8" t="s">
        <v>62</v>
      </c>
      <c r="C35" s="35" t="s">
        <v>14</v>
      </c>
      <c r="D35" s="50">
        <v>319.94</v>
      </c>
      <c r="E35" s="50">
        <v>319.74</v>
      </c>
      <c r="F35" s="48">
        <f t="shared" si="1"/>
        <v>99.937488279052317</v>
      </c>
      <c r="G35" s="6"/>
      <c r="H35" s="42"/>
    </row>
    <row r="36" spans="1:8" ht="37.5">
      <c r="A36" s="51" t="s">
        <v>63</v>
      </c>
      <c r="B36" s="67" t="s">
        <v>64</v>
      </c>
      <c r="C36" s="35" t="s">
        <v>14</v>
      </c>
      <c r="D36" s="50">
        <v>6644.1</v>
      </c>
      <c r="E36" s="50">
        <v>6755.6200000000008</v>
      </c>
      <c r="F36" s="49">
        <f t="shared" si="1"/>
        <v>101.67848166042053</v>
      </c>
      <c r="G36" s="9" t="s">
        <v>140</v>
      </c>
      <c r="H36" s="42"/>
    </row>
    <row r="37" spans="1:8">
      <c r="A37" s="49" t="s">
        <v>65</v>
      </c>
      <c r="B37" s="62" t="s">
        <v>66</v>
      </c>
      <c r="C37" s="35" t="s">
        <v>14</v>
      </c>
      <c r="D37" s="50">
        <v>11336.33</v>
      </c>
      <c r="E37" s="50">
        <v>11336.33</v>
      </c>
      <c r="F37" s="49">
        <f t="shared" si="1"/>
        <v>100</v>
      </c>
      <c r="G37" s="8"/>
      <c r="H37" s="42"/>
    </row>
    <row r="38" spans="1:8">
      <c r="A38" s="49" t="s">
        <v>67</v>
      </c>
      <c r="B38" s="62" t="s">
        <v>68</v>
      </c>
      <c r="C38" s="35" t="s">
        <v>14</v>
      </c>
      <c r="D38" s="50">
        <v>540.71</v>
      </c>
      <c r="E38" s="50">
        <v>540.76</v>
      </c>
      <c r="F38" s="48">
        <f t="shared" si="1"/>
        <v>100.00924710103382</v>
      </c>
      <c r="G38" s="60"/>
      <c r="H38" s="42"/>
    </row>
    <row r="39" spans="1:8" ht="37.5">
      <c r="A39" s="49" t="s">
        <v>69</v>
      </c>
      <c r="B39" s="55" t="s">
        <v>70</v>
      </c>
      <c r="C39" s="35" t="s">
        <v>14</v>
      </c>
      <c r="D39" s="50">
        <v>204.72</v>
      </c>
      <c r="E39" s="50">
        <v>142.59</v>
      </c>
      <c r="F39" s="48">
        <f t="shared" si="1"/>
        <v>69.651230949589689</v>
      </c>
      <c r="G39" s="66" t="s">
        <v>141</v>
      </c>
      <c r="H39" s="42"/>
    </row>
    <row r="40" spans="1:8">
      <c r="A40" s="49" t="s">
        <v>71</v>
      </c>
      <c r="B40" s="62" t="s">
        <v>72</v>
      </c>
      <c r="C40" s="35" t="s">
        <v>14</v>
      </c>
      <c r="D40" s="50">
        <v>623.6</v>
      </c>
      <c r="E40" s="50">
        <v>623.65</v>
      </c>
      <c r="F40" s="48">
        <f t="shared" si="1"/>
        <v>100.00801796023092</v>
      </c>
      <c r="G40" s="60"/>
      <c r="H40" s="42"/>
    </row>
    <row r="41" spans="1:8">
      <c r="A41" s="49" t="s">
        <v>73</v>
      </c>
      <c r="B41" s="62" t="s">
        <v>74</v>
      </c>
      <c r="C41" s="35" t="s">
        <v>14</v>
      </c>
      <c r="D41" s="50">
        <v>1253.8</v>
      </c>
      <c r="E41" s="50">
        <v>1253.81</v>
      </c>
      <c r="F41" s="49">
        <f t="shared" si="1"/>
        <v>100.00079757537088</v>
      </c>
      <c r="G41" s="60"/>
      <c r="H41" s="42"/>
    </row>
    <row r="42" spans="1:8" ht="56.25">
      <c r="A42" s="49" t="s">
        <v>75</v>
      </c>
      <c r="B42" s="58" t="s">
        <v>76</v>
      </c>
      <c r="C42" s="35" t="s">
        <v>14</v>
      </c>
      <c r="D42" s="50">
        <v>63890.350000000006</v>
      </c>
      <c r="E42" s="50">
        <v>77211.59</v>
      </c>
      <c r="F42" s="49">
        <f t="shared" si="1"/>
        <v>120.85015968765235</v>
      </c>
      <c r="G42" s="66" t="s">
        <v>142</v>
      </c>
      <c r="H42" s="42"/>
    </row>
    <row r="43" spans="1:8">
      <c r="A43" s="47" t="s">
        <v>77</v>
      </c>
      <c r="B43" s="68" t="s">
        <v>78</v>
      </c>
      <c r="C43" s="43" t="s">
        <v>14</v>
      </c>
      <c r="D43" s="45">
        <f>SUM(D44:D51)</f>
        <v>84748.66</v>
      </c>
      <c r="E43" s="45">
        <f>SUM(E44:E51)</f>
        <v>84687.64</v>
      </c>
      <c r="F43" s="46">
        <f>E43*100/D43</f>
        <v>99.92799886157492</v>
      </c>
      <c r="G43" s="11"/>
      <c r="H43" s="42"/>
    </row>
    <row r="44" spans="1:8">
      <c r="A44" s="49" t="s">
        <v>79</v>
      </c>
      <c r="B44" s="69" t="s">
        <v>80</v>
      </c>
      <c r="C44" s="51" t="s">
        <v>14</v>
      </c>
      <c r="D44" s="50">
        <v>70638.210000000006</v>
      </c>
      <c r="E44" s="50">
        <v>70619.5</v>
      </c>
      <c r="F44" s="48">
        <f t="shared" ref="F44:F72" si="2">E44*100/D44</f>
        <v>99.973512918857935</v>
      </c>
      <c r="G44" s="8"/>
      <c r="H44" s="42"/>
    </row>
    <row r="45" spans="1:8">
      <c r="A45" s="49" t="s">
        <v>81</v>
      </c>
      <c r="B45" s="69" t="s">
        <v>82</v>
      </c>
      <c r="C45" s="51" t="s">
        <v>14</v>
      </c>
      <c r="D45" s="50">
        <v>6765.54</v>
      </c>
      <c r="E45" s="50">
        <v>6796.54</v>
      </c>
      <c r="F45" s="48">
        <f t="shared" si="2"/>
        <v>100.45820437097409</v>
      </c>
      <c r="G45" s="60"/>
      <c r="H45" s="42"/>
    </row>
    <row r="46" spans="1:8">
      <c r="A46" s="49" t="s">
        <v>83</v>
      </c>
      <c r="B46" s="70" t="s">
        <v>84</v>
      </c>
      <c r="C46" s="51" t="s">
        <v>14</v>
      </c>
      <c r="D46" s="50">
        <v>1576.75</v>
      </c>
      <c r="E46" s="50">
        <v>1613.55</v>
      </c>
      <c r="F46" s="48">
        <f t="shared" si="2"/>
        <v>102.33391469795465</v>
      </c>
      <c r="G46" s="71"/>
      <c r="H46" s="42"/>
    </row>
    <row r="47" spans="1:8">
      <c r="A47" s="49" t="s">
        <v>85</v>
      </c>
      <c r="B47" s="70" t="s">
        <v>86</v>
      </c>
      <c r="C47" s="51" t="s">
        <v>14</v>
      </c>
      <c r="D47" s="50">
        <v>21.97</v>
      </c>
      <c r="E47" s="50">
        <v>21.93</v>
      </c>
      <c r="F47" s="48">
        <f t="shared" si="2"/>
        <v>99.817933545744197</v>
      </c>
      <c r="G47" s="66"/>
      <c r="H47" s="42"/>
    </row>
    <row r="48" spans="1:8">
      <c r="A48" s="49" t="s">
        <v>87</v>
      </c>
      <c r="B48" s="69" t="s">
        <v>88</v>
      </c>
      <c r="C48" s="51" t="s">
        <v>14</v>
      </c>
      <c r="D48" s="50">
        <v>222.19</v>
      </c>
      <c r="E48" s="50">
        <v>222.25</v>
      </c>
      <c r="F48" s="48">
        <f t="shared" si="2"/>
        <v>100.02700391556776</v>
      </c>
      <c r="G48" s="60"/>
      <c r="H48" s="42"/>
    </row>
    <row r="49" spans="1:8">
      <c r="A49" s="51" t="s">
        <v>89</v>
      </c>
      <c r="B49" s="69" t="s">
        <v>90</v>
      </c>
      <c r="C49" s="51" t="s">
        <v>14</v>
      </c>
      <c r="D49" s="50">
        <v>462.92</v>
      </c>
      <c r="E49" s="50">
        <v>462.94</v>
      </c>
      <c r="F49" s="48">
        <f t="shared" si="2"/>
        <v>100.00432040093321</v>
      </c>
      <c r="G49" s="8"/>
      <c r="H49" s="42"/>
    </row>
    <row r="50" spans="1:8">
      <c r="A50" s="49" t="s">
        <v>91</v>
      </c>
      <c r="B50" s="69" t="s">
        <v>92</v>
      </c>
      <c r="C50" s="51" t="s">
        <v>14</v>
      </c>
      <c r="D50" s="50">
        <v>2305.6</v>
      </c>
      <c r="E50" s="50">
        <v>2305.4899999999998</v>
      </c>
      <c r="F50" s="48">
        <f t="shared" si="2"/>
        <v>99.995229007633583</v>
      </c>
      <c r="G50" s="60"/>
      <c r="H50" s="42"/>
    </row>
    <row r="51" spans="1:8" ht="93.75">
      <c r="A51" s="51" t="s">
        <v>93</v>
      </c>
      <c r="B51" s="69" t="s">
        <v>94</v>
      </c>
      <c r="C51" s="51" t="s">
        <v>14</v>
      </c>
      <c r="D51" s="50">
        <v>2755.48</v>
      </c>
      <c r="E51" s="50">
        <v>2645.44</v>
      </c>
      <c r="F51" s="48">
        <f t="shared" si="2"/>
        <v>96.006503404125596</v>
      </c>
      <c r="G51" s="71" t="s">
        <v>143</v>
      </c>
      <c r="H51" s="42"/>
    </row>
    <row r="52" spans="1:8">
      <c r="A52" s="44" t="s">
        <v>47</v>
      </c>
      <c r="B52" s="61" t="s">
        <v>95</v>
      </c>
      <c r="C52" s="44" t="s">
        <v>14</v>
      </c>
      <c r="D52" s="45">
        <f>D28+D11</f>
        <v>2465441.69</v>
      </c>
      <c r="E52" s="45">
        <f>E28+E11</f>
        <v>2478091.0700000003</v>
      </c>
      <c r="F52" s="46">
        <f t="shared" si="2"/>
        <v>100.51306749826236</v>
      </c>
      <c r="G52" s="8"/>
      <c r="H52" s="42"/>
    </row>
    <row r="53" spans="1:8">
      <c r="A53" s="46" t="s">
        <v>96</v>
      </c>
      <c r="B53" s="61" t="s">
        <v>97</v>
      </c>
      <c r="C53" s="35" t="s">
        <v>14</v>
      </c>
      <c r="D53" s="45">
        <f>D55-D52-(D55-D52)*0.2</f>
        <v>32527.848000000045</v>
      </c>
      <c r="E53" s="45">
        <f>E55-E52</f>
        <v>-327038.37000000011</v>
      </c>
      <c r="F53" s="46">
        <f>E53*100/D53</f>
        <v>-1005.4104101814534</v>
      </c>
      <c r="G53" s="8"/>
      <c r="H53" s="42"/>
    </row>
    <row r="54" spans="1:8">
      <c r="A54" s="46"/>
      <c r="B54" s="55" t="s">
        <v>98</v>
      </c>
      <c r="C54" s="35" t="s">
        <v>8</v>
      </c>
      <c r="D54" s="45">
        <f>D53*100/D52</f>
        <v>1.3193517466641056</v>
      </c>
      <c r="E54" s="45">
        <f>E53*100/E52</f>
        <v>-13.197189318792875</v>
      </c>
      <c r="F54" s="46">
        <f>E54*100/D54</f>
        <v>-1000.278307294556</v>
      </c>
      <c r="G54" s="8"/>
      <c r="H54" s="42"/>
    </row>
    <row r="55" spans="1:8">
      <c r="A55" s="46" t="s">
        <v>99</v>
      </c>
      <c r="B55" s="61" t="s">
        <v>100</v>
      </c>
      <c r="C55" s="44" t="s">
        <v>14</v>
      </c>
      <c r="D55" s="45">
        <v>2506101.5</v>
      </c>
      <c r="E55" s="45">
        <v>2151052.7000000002</v>
      </c>
      <c r="F55" s="46">
        <f t="shared" si="2"/>
        <v>85.832624895679615</v>
      </c>
      <c r="G55" s="8"/>
      <c r="H55" s="42"/>
    </row>
    <row r="56" spans="1:8">
      <c r="A56" s="46" t="s">
        <v>101</v>
      </c>
      <c r="B56" s="61" t="s">
        <v>102</v>
      </c>
      <c r="C56" s="44" t="s">
        <v>153</v>
      </c>
      <c r="D56" s="45">
        <f>D57+D58+D59</f>
        <v>26554.3</v>
      </c>
      <c r="E56" s="45">
        <f>E57+E58+E59</f>
        <v>22365.8</v>
      </c>
      <c r="F56" s="47">
        <f t="shared" si="2"/>
        <v>84.226660088949814</v>
      </c>
      <c r="G56" s="8"/>
      <c r="H56" s="42"/>
    </row>
    <row r="57" spans="1:8">
      <c r="A57" s="48"/>
      <c r="B57" s="8" t="s">
        <v>103</v>
      </c>
      <c r="C57" s="35" t="s">
        <v>153</v>
      </c>
      <c r="D57" s="50">
        <v>15810.6</v>
      </c>
      <c r="E57" s="50">
        <v>13360.6</v>
      </c>
      <c r="F57" s="49">
        <f t="shared" si="2"/>
        <v>84.504066891832053</v>
      </c>
      <c r="G57" s="8" t="s">
        <v>144</v>
      </c>
      <c r="H57" s="42"/>
    </row>
    <row r="58" spans="1:8" ht="56.25">
      <c r="A58" s="48"/>
      <c r="B58" s="8" t="s">
        <v>104</v>
      </c>
      <c r="C58" s="35" t="s">
        <v>153</v>
      </c>
      <c r="D58" s="50">
        <v>5576.9</v>
      </c>
      <c r="E58" s="50">
        <v>4222</v>
      </c>
      <c r="F58" s="49">
        <f t="shared" si="2"/>
        <v>75.70514084885869</v>
      </c>
      <c r="G58" s="6" t="s">
        <v>145</v>
      </c>
      <c r="H58" s="42"/>
    </row>
    <row r="59" spans="1:8" ht="37.5">
      <c r="A59" s="48"/>
      <c r="B59" s="8" t="s">
        <v>155</v>
      </c>
      <c r="C59" s="35" t="s">
        <v>153</v>
      </c>
      <c r="D59" s="50">
        <v>5166.8</v>
      </c>
      <c r="E59" s="50">
        <v>4783.2</v>
      </c>
      <c r="F59" s="49">
        <f t="shared" si="2"/>
        <v>92.575675466439577</v>
      </c>
      <c r="G59" s="6" t="s">
        <v>146</v>
      </c>
      <c r="H59" s="42"/>
    </row>
    <row r="60" spans="1:8">
      <c r="A60" s="35"/>
      <c r="B60" s="72" t="s">
        <v>105</v>
      </c>
      <c r="C60" s="44" t="s">
        <v>153</v>
      </c>
      <c r="D60" s="45">
        <v>35426.6</v>
      </c>
      <c r="E60" s="45">
        <v>34194.9</v>
      </c>
      <c r="F60" s="46">
        <f t="shared" si="2"/>
        <v>96.523233954147457</v>
      </c>
      <c r="G60" s="6"/>
      <c r="H60" s="42"/>
    </row>
    <row r="61" spans="1:8" ht="75">
      <c r="A61" s="73"/>
      <c r="B61" s="67" t="s">
        <v>106</v>
      </c>
      <c r="C61" s="35" t="s">
        <v>153</v>
      </c>
      <c r="D61" s="50">
        <v>2716.1</v>
      </c>
      <c r="E61" s="50">
        <v>5671.9</v>
      </c>
      <c r="F61" s="48">
        <f t="shared" si="2"/>
        <v>208.82515371304444</v>
      </c>
      <c r="G61" s="9" t="s">
        <v>147</v>
      </c>
      <c r="H61" s="42"/>
    </row>
    <row r="62" spans="1:8">
      <c r="A62" s="44" t="s">
        <v>107</v>
      </c>
      <c r="B62" s="55" t="s">
        <v>108</v>
      </c>
      <c r="C62" s="35" t="s">
        <v>153</v>
      </c>
      <c r="D62" s="50">
        <f>D60-D61-D56</f>
        <v>6156.2000000000007</v>
      </c>
      <c r="E62" s="50">
        <f>E60-E61-E56</f>
        <v>6157.2000000000007</v>
      </c>
      <c r="F62" s="48">
        <f t="shared" si="2"/>
        <v>100.01624378675157</v>
      </c>
      <c r="G62" s="74"/>
      <c r="H62" s="42"/>
    </row>
    <row r="63" spans="1:8">
      <c r="A63" s="35"/>
      <c r="B63" s="55" t="s">
        <v>109</v>
      </c>
      <c r="C63" s="35" t="s">
        <v>8</v>
      </c>
      <c r="D63" s="75">
        <f>D62*100/D60</f>
        <v>17.377337932513992</v>
      </c>
      <c r="E63" s="75">
        <f>E62*100/E60</f>
        <v>18.006193906108809</v>
      </c>
      <c r="F63" s="48">
        <f t="shared" si="2"/>
        <v>103.61882801633379</v>
      </c>
      <c r="G63" s="74"/>
      <c r="H63" s="42"/>
    </row>
    <row r="64" spans="1:8">
      <c r="A64" s="35"/>
      <c r="B64" s="61" t="s">
        <v>110</v>
      </c>
      <c r="C64" s="44" t="s">
        <v>154</v>
      </c>
      <c r="D64" s="76">
        <f>D55/D56</f>
        <v>94.376485164361327</v>
      </c>
      <c r="E64" s="76">
        <f>E55/E56</f>
        <v>96.175978502892818</v>
      </c>
      <c r="F64" s="46">
        <f t="shared" si="2"/>
        <v>101.90671790266143</v>
      </c>
      <c r="G64" s="6"/>
      <c r="H64" s="42"/>
    </row>
    <row r="65" spans="1:8">
      <c r="A65" s="35"/>
      <c r="B65" s="61" t="s">
        <v>111</v>
      </c>
      <c r="C65" s="35"/>
      <c r="D65" s="47"/>
      <c r="E65" s="51"/>
      <c r="F65" s="48"/>
      <c r="G65" s="74"/>
      <c r="H65" s="42"/>
    </row>
    <row r="66" spans="1:8">
      <c r="A66" s="44" t="s">
        <v>112</v>
      </c>
      <c r="B66" s="61" t="s">
        <v>113</v>
      </c>
      <c r="C66" s="44" t="s">
        <v>114</v>
      </c>
      <c r="D66" s="47">
        <f>SUM(D67:D71)</f>
        <v>509.7</v>
      </c>
      <c r="E66" s="47">
        <f>SUM(E67:E71)</f>
        <v>500.30000000000007</v>
      </c>
      <c r="F66" s="46">
        <f t="shared" si="2"/>
        <v>98.155777908573683</v>
      </c>
      <c r="G66" s="6"/>
      <c r="H66" s="42"/>
    </row>
    <row r="67" spans="1:8">
      <c r="A67" s="35" t="s">
        <v>115</v>
      </c>
      <c r="B67" s="55" t="s">
        <v>116</v>
      </c>
      <c r="C67" s="35" t="s">
        <v>114</v>
      </c>
      <c r="D67" s="49">
        <v>419.2</v>
      </c>
      <c r="E67" s="51">
        <v>410.82</v>
      </c>
      <c r="F67" s="48">
        <f t="shared" si="2"/>
        <v>98.000954198473281</v>
      </c>
      <c r="G67" s="6"/>
      <c r="H67" s="42"/>
    </row>
    <row r="68" spans="1:8" ht="37.5">
      <c r="A68" s="35" t="s">
        <v>117</v>
      </c>
      <c r="B68" s="8" t="s">
        <v>118</v>
      </c>
      <c r="C68" s="35" t="s">
        <v>114</v>
      </c>
      <c r="D68" s="49">
        <v>0</v>
      </c>
      <c r="E68" s="51">
        <v>5.35</v>
      </c>
      <c r="F68" s="48">
        <v>0</v>
      </c>
      <c r="G68" s="6"/>
      <c r="H68" s="42"/>
    </row>
    <row r="69" spans="1:8" ht="37.5">
      <c r="A69" s="35" t="s">
        <v>119</v>
      </c>
      <c r="B69" s="55" t="s">
        <v>120</v>
      </c>
      <c r="C69" s="35" t="s">
        <v>114</v>
      </c>
      <c r="D69" s="49">
        <v>22.5</v>
      </c>
      <c r="E69" s="51">
        <v>25.85</v>
      </c>
      <c r="F69" s="48">
        <f t="shared" si="2"/>
        <v>114.88888888888889</v>
      </c>
      <c r="G69" s="8" t="s">
        <v>148</v>
      </c>
      <c r="H69" s="42"/>
    </row>
    <row r="70" spans="1:8">
      <c r="A70" s="35" t="s">
        <v>121</v>
      </c>
      <c r="B70" s="55" t="s">
        <v>122</v>
      </c>
      <c r="C70" s="35" t="s">
        <v>114</v>
      </c>
      <c r="D70" s="49">
        <v>1</v>
      </c>
      <c r="E70" s="49">
        <v>1</v>
      </c>
      <c r="F70" s="48">
        <f t="shared" si="2"/>
        <v>100</v>
      </c>
      <c r="G70" s="8"/>
      <c r="H70" s="42"/>
    </row>
    <row r="71" spans="1:8" ht="37.5">
      <c r="A71" s="35" t="s">
        <v>123</v>
      </c>
      <c r="B71" s="55" t="s">
        <v>124</v>
      </c>
      <c r="C71" s="35" t="s">
        <v>114</v>
      </c>
      <c r="D71" s="49">
        <v>67</v>
      </c>
      <c r="E71" s="51">
        <v>57.28</v>
      </c>
      <c r="F71" s="48">
        <f t="shared" si="2"/>
        <v>85.492537313432834</v>
      </c>
      <c r="G71" s="8" t="s">
        <v>149</v>
      </c>
      <c r="H71" s="42"/>
    </row>
    <row r="72" spans="1:8">
      <c r="A72" s="44" t="s">
        <v>125</v>
      </c>
      <c r="B72" s="61" t="s">
        <v>126</v>
      </c>
      <c r="C72" s="44" t="s">
        <v>127</v>
      </c>
      <c r="D72" s="77">
        <v>120349</v>
      </c>
      <c r="E72" s="77">
        <v>123908</v>
      </c>
      <c r="F72" s="46">
        <f t="shared" si="2"/>
        <v>102.9572327148543</v>
      </c>
      <c r="G72" s="64"/>
      <c r="H72" s="42"/>
    </row>
    <row r="73" spans="1:8">
      <c r="A73" s="35"/>
      <c r="B73" s="78" t="s">
        <v>128</v>
      </c>
      <c r="C73" s="35"/>
      <c r="D73" s="79"/>
      <c r="E73" s="80"/>
      <c r="F73" s="48"/>
      <c r="G73" s="8"/>
      <c r="H73" s="42"/>
    </row>
    <row r="74" spans="1:8" ht="56.25">
      <c r="A74" s="35" t="s">
        <v>129</v>
      </c>
      <c r="B74" s="55" t="s">
        <v>116</v>
      </c>
      <c r="C74" s="35" t="s">
        <v>127</v>
      </c>
      <c r="D74" s="79">
        <v>123319</v>
      </c>
      <c r="E74" s="79">
        <v>125831</v>
      </c>
      <c r="F74" s="48">
        <f>E74*100/D74</f>
        <v>102.03699348843244</v>
      </c>
      <c r="G74" s="8" t="s">
        <v>150</v>
      </c>
      <c r="H74" s="42"/>
    </row>
    <row r="75" spans="1:8" ht="37.5">
      <c r="A75" s="35" t="s">
        <v>130</v>
      </c>
      <c r="B75" s="8" t="s">
        <v>118</v>
      </c>
      <c r="C75" s="35" t="s">
        <v>127</v>
      </c>
      <c r="D75" s="79">
        <v>0</v>
      </c>
      <c r="E75" s="79">
        <v>117712</v>
      </c>
      <c r="F75" s="48">
        <v>0</v>
      </c>
      <c r="G75" s="8"/>
      <c r="H75" s="42"/>
    </row>
    <row r="76" spans="1:8" ht="37.5">
      <c r="A76" s="35" t="s">
        <v>131</v>
      </c>
      <c r="B76" s="55" t="s">
        <v>120</v>
      </c>
      <c r="C76" s="35" t="s">
        <v>127</v>
      </c>
      <c r="D76" s="79">
        <v>160905</v>
      </c>
      <c r="E76" s="79">
        <v>140564</v>
      </c>
      <c r="F76" s="48">
        <f>E76*100/D76</f>
        <v>87.358379167831956</v>
      </c>
      <c r="G76" s="8" t="s">
        <v>148</v>
      </c>
      <c r="H76" s="42"/>
    </row>
    <row r="77" spans="1:8" ht="75">
      <c r="A77" s="35" t="s">
        <v>132</v>
      </c>
      <c r="B77" s="55" t="s">
        <v>122</v>
      </c>
      <c r="C77" s="35" t="s">
        <v>127</v>
      </c>
      <c r="D77" s="79">
        <v>139831</v>
      </c>
      <c r="E77" s="79">
        <v>148886</v>
      </c>
      <c r="F77" s="48">
        <f>E77*100/D77</f>
        <v>106.47567420672097</v>
      </c>
      <c r="G77" s="8" t="s">
        <v>151</v>
      </c>
      <c r="H77" s="42"/>
    </row>
    <row r="78" spans="1:8" ht="75">
      <c r="A78" s="35" t="s">
        <v>133</v>
      </c>
      <c r="B78" s="55" t="s">
        <v>124</v>
      </c>
      <c r="C78" s="35" t="s">
        <v>127</v>
      </c>
      <c r="D78" s="79">
        <v>87858</v>
      </c>
      <c r="E78" s="79">
        <v>102740</v>
      </c>
      <c r="F78" s="48">
        <f>E78*100/D78</f>
        <v>116.93869653304195</v>
      </c>
      <c r="G78" s="8" t="s">
        <v>152</v>
      </c>
      <c r="H78" s="42"/>
    </row>
    <row r="79" spans="1:8">
      <c r="A79" s="16"/>
      <c r="B79" s="5"/>
    </row>
    <row r="80" spans="1:8">
      <c r="A80" s="16"/>
      <c r="B80" s="5"/>
    </row>
    <row r="81" spans="1:7">
      <c r="A81" s="52" t="s">
        <v>134</v>
      </c>
      <c r="B81" s="52"/>
      <c r="C81" s="52"/>
      <c r="F81" s="52" t="s">
        <v>135</v>
      </c>
      <c r="G81" s="52"/>
    </row>
    <row r="82" spans="1:7">
      <c r="A82" s="52"/>
      <c r="B82" s="52"/>
      <c r="C82" s="52"/>
      <c r="F82" s="52"/>
      <c r="G82" s="52"/>
    </row>
    <row r="83" spans="1:7">
      <c r="A83" s="16"/>
      <c r="B83" s="10"/>
      <c r="F83" s="53"/>
      <c r="G83" s="53"/>
    </row>
    <row r="84" spans="1:7">
      <c r="A84" s="16"/>
    </row>
    <row r="85" spans="1:7">
      <c r="A85" s="54"/>
      <c r="B85" s="5"/>
    </row>
    <row r="86" spans="1:7">
      <c r="A86" s="16"/>
      <c r="G86" s="17"/>
    </row>
    <row r="87" spans="1:7">
      <c r="A87" s="16"/>
      <c r="G87" s="17"/>
    </row>
  </sheetData>
  <pageMargins left="0.23622047244094491" right="0.23622047244094491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2020-05-23T04:12:58Z</dcterms:modified>
</cp:coreProperties>
</file>