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18795" windowHeight="11820" activeTab="0"/>
  </bookViews>
  <sheets>
    <sheet name="канализация-рус.яз." sheetId="1" r:id="rId1"/>
  </sheets>
  <definedNames>
    <definedName name="_xlnm.Print_Titles" localSheetId="0">'канализация-рус.яз.'!$3:$4</definedName>
  </definedNames>
  <calcPr fullCalcOnLoad="1" refMode="R1C1"/>
</workbook>
</file>

<file path=xl/sharedStrings.xml><?xml version="1.0" encoding="utf-8"?>
<sst xmlns="http://schemas.openxmlformats.org/spreadsheetml/2006/main" count="171" uniqueCount="113">
  <si>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</si>
  <si>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</si>
  <si>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</si>
  <si>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</si>
  <si>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</si>
  <si>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</si>
  <si>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</si>
  <si>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</si>
  <si>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</si>
  <si>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</si>
  <si>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</si>
  <si>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</si>
  <si>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</si>
  <si>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</si>
  <si>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</si>
  <si>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</si>
  <si>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</si>
  <si>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</si>
  <si>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</si>
  <si>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</si>
  <si>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</si>
  <si>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</si>
  <si>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</si>
  <si>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</si>
  <si>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</si>
  <si>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</si>
  <si>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</si>
  <si>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</si>
  <si>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</si>
  <si>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</si>
  <si>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</si>
  <si>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</si>
  <si>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</si>
  <si>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</si>
  <si>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</si>
  <si>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</si>
  <si>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</si>
  <si>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</si>
  <si>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</si>
  <si>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</si>
  <si>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</si>
  <si>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</si>
  <si>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</si>
  <si>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</si>
  <si>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</si>
  <si>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</si>
  <si>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</si>
  <si>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</si>
  <si>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</si>
  <si>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</si>
  <si>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</si>
  <si>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</si>
  <si>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</si>
  <si>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</si>
  <si>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</si>
  <si>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</si>
  <si>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</si>
  <si>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</si>
  <si>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</si>
  <si>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</si>
  <si>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</si>
  <si>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</si>
  <si>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</si>
  <si>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</si>
  <si>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</si>
  <si>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</si>
  <si>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</si>
  <si>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</si>
  <si>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</si>
  <si>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</si>
  <si>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</si>
  <si>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</si>
  <si>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</si>
  <si>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</si>
  <si>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</si>
  <si>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</si>
  <si>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</si>
  <si>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</si>
  <si>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</si>
  <si>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</si>
  <si>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</si>
  <si>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</si>
  <si>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</si>
  <si>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</si>
  <si>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</si>
  <si>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</si>
  <si>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</si>
  <si>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</si>
  <si>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</si>
  <si>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</si>
  <si>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</si>
  <si>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</si>
  <si>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</si>
  <si>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r>
      <t>утвержден с 1июня 2017г.-</t>
    </r>
    <r>
      <rPr>
        <b/>
        <sz val="9"/>
        <rFont val="Arial Cyr"/>
        <family val="0"/>
      </rPr>
      <t>60,83</t>
    </r>
    <r>
      <rPr>
        <sz val="9"/>
        <rFont val="Arial Cyr"/>
        <family val="2"/>
      </rPr>
      <t xml:space="preserve">(по пр.142 от 23.05.2017г.) </t>
    </r>
  </si>
  <si>
    <r>
      <t>утвержден с 1июня 2017г.-</t>
    </r>
    <r>
      <rPr>
        <b/>
        <sz val="9"/>
        <rFont val="Arial Cyr"/>
        <family val="0"/>
      </rPr>
      <t>120,0</t>
    </r>
    <r>
      <rPr>
        <sz val="9"/>
        <rFont val="Arial Cyr"/>
        <family val="2"/>
      </rPr>
      <t xml:space="preserve">(по пр.142 от 23.05.2017г.) </t>
    </r>
  </si>
  <si>
    <r>
      <t>утвержден с 1июня 2017г.-</t>
    </r>
    <r>
      <rPr>
        <b/>
        <sz val="9"/>
        <rFont val="Arial Cyr"/>
        <family val="0"/>
      </rPr>
      <t>204,5</t>
    </r>
    <r>
      <rPr>
        <sz val="9"/>
        <rFont val="Arial Cyr"/>
        <family val="2"/>
      </rPr>
      <t xml:space="preserve">(по пр.142 от 23.05.2017г.) </t>
    </r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</si>
  <si>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на декабрь 2018 года (оперативно)</t>
  </si>
  <si>
    <r>
      <t>Принято  в смете на 3-й год (с 01.06.2017г. по 31.05.2018г.), приказ № 83-</t>
    </r>
    <r>
      <rPr>
        <sz val="10"/>
        <rFont val="Arial Cyr"/>
        <family val="0"/>
      </rPr>
      <t>ОД от31.05.2018г.</t>
    </r>
  </si>
  <si>
    <t>План на 5 месяцев 2018г.</t>
  </si>
  <si>
    <r>
      <t xml:space="preserve">Принято  в смете на 4-й год (с 01.06.2018г. по 31.05.2019г.), приказ </t>
    </r>
    <r>
      <rPr>
        <sz val="10"/>
        <rFont val="Arial Cyr"/>
        <family val="0"/>
      </rPr>
      <t>№ 134-ОД от 20.04.2015г.</t>
    </r>
  </si>
  <si>
    <t>План на 7месяцев 2018г.</t>
  </si>
  <si>
    <t>План на 2018г.</t>
  </si>
  <si>
    <t>Факт за 5 месяцев 2018г.</t>
  </si>
  <si>
    <t>Факт за 7 месяцев 2018г. - оперативно</t>
  </si>
  <si>
    <t>Факт за 12 месяцев 2018г.</t>
  </si>
  <si>
    <t>3-ой год реализации</t>
  </si>
  <si>
    <t>4-ий год реализации</t>
  </si>
  <si>
    <r>
      <t>утвержден с 1июня 2018г.-</t>
    </r>
    <r>
      <rPr>
        <b/>
        <sz val="9"/>
        <rFont val="Arial Cyr"/>
        <family val="0"/>
      </rPr>
      <t>61,95</t>
    </r>
    <r>
      <rPr>
        <sz val="9"/>
        <rFont val="Arial Cyr"/>
        <family val="2"/>
      </rPr>
      <t xml:space="preserve"> (по пр.224 от 21.05.2018г.) ; </t>
    </r>
  </si>
  <si>
    <r>
      <t>утвержден с 1июня 2018г.-</t>
    </r>
    <r>
      <rPr>
        <b/>
        <sz val="9"/>
        <rFont val="Arial Cyr"/>
        <family val="0"/>
      </rPr>
      <t>120,0</t>
    </r>
    <r>
      <rPr>
        <sz val="9"/>
        <rFont val="Arial Cyr"/>
        <family val="2"/>
      </rPr>
      <t xml:space="preserve"> (по пр.224 от 21.05.2018г.) ; </t>
    </r>
  </si>
  <si>
    <r>
      <t>утвержден с 1июня 2018г.-</t>
    </r>
    <r>
      <rPr>
        <b/>
        <sz val="9"/>
        <rFont val="Arial Cyr"/>
        <family val="0"/>
      </rPr>
      <t>204,5</t>
    </r>
    <r>
      <rPr>
        <sz val="9"/>
        <rFont val="Arial Cyr"/>
        <family val="2"/>
      </rPr>
      <t xml:space="preserve"> (по пр.224 от 21.05.2018г.) ; </t>
    </r>
  </si>
  <si>
    <r>
      <t xml:space="preserve"> с 1 января 2018г. - </t>
    </r>
    <r>
      <rPr>
        <b/>
        <sz val="10"/>
        <rFont val="Arial Cyr"/>
        <family val="0"/>
      </rPr>
      <t>60,83</t>
    </r>
    <r>
      <rPr>
        <sz val="10"/>
        <rFont val="Arial Cyr"/>
        <family val="0"/>
      </rPr>
      <t xml:space="preserve">; с 1 июня 2018г. - </t>
    </r>
    <r>
      <rPr>
        <b/>
        <sz val="10"/>
        <rFont val="Arial Cyr"/>
        <family val="0"/>
      </rPr>
      <t>61,95</t>
    </r>
  </si>
  <si>
    <r>
      <t xml:space="preserve"> с 1 января 2018г. -</t>
    </r>
    <r>
      <rPr>
        <b/>
        <sz val="10"/>
        <rFont val="Arial Cyr"/>
        <family val="0"/>
      </rPr>
      <t>120,0</t>
    </r>
    <r>
      <rPr>
        <sz val="10"/>
        <rFont val="Arial Cyr"/>
        <family val="0"/>
      </rPr>
      <t>; с 1 июня 2018г. -</t>
    </r>
    <r>
      <rPr>
        <b/>
        <sz val="10"/>
        <rFont val="Arial Cyr"/>
        <family val="0"/>
      </rPr>
      <t>120,0</t>
    </r>
  </si>
  <si>
    <r>
      <t xml:space="preserve"> с 1 января 2018г. -</t>
    </r>
    <r>
      <rPr>
        <b/>
        <sz val="10"/>
        <rFont val="Arial Cyr"/>
        <family val="0"/>
      </rPr>
      <t>204,5</t>
    </r>
    <r>
      <rPr>
        <sz val="10"/>
        <rFont val="Arial Cyr"/>
        <family val="0"/>
      </rPr>
      <t>; с 1 июня 2018г. -</t>
    </r>
    <r>
      <rPr>
        <b/>
        <sz val="10"/>
        <rFont val="Arial Cyr"/>
        <family val="0"/>
      </rPr>
      <t xml:space="preserve"> 204,5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</si>
</sst>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6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1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16" fontId="24" fillId="0" borderId="13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72" fontId="0" fillId="0" borderId="20" xfId="0" applyNumberForma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172" fontId="22" fillId="0" borderId="20" xfId="0" applyNumberFormat="1" applyFont="1" applyFill="1" applyBorder="1" applyAlignment="1">
      <alignment horizontal="center" vertical="center"/>
    </xf>
    <xf numFmtId="172" fontId="22" fillId="0" borderId="30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top" wrapText="1"/>
    </xf>
    <xf numFmtId="172" fontId="22" fillId="0" borderId="12" xfId="0" applyNumberFormat="1" applyFont="1" applyFill="1" applyBorder="1" applyAlignment="1">
      <alignment horizontal="center" vertical="center"/>
    </xf>
    <xf numFmtId="172" fontId="22" fillId="0" borderId="18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173" fontId="22" fillId="0" borderId="31" xfId="55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172" fontId="22" fillId="0" borderId="32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172" fontId="22" fillId="0" borderId="23" xfId="0" applyNumberFormat="1" applyFont="1" applyFill="1" applyBorder="1" applyAlignment="1">
      <alignment horizontal="center" vertical="center"/>
    </xf>
    <xf numFmtId="173" fontId="22" fillId="0" borderId="34" xfId="55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172" fontId="22" fillId="0" borderId="37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/>
    </xf>
    <xf numFmtId="172" fontId="24" fillId="0" borderId="18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2" fontId="22" fillId="0" borderId="25" xfId="0" applyNumberFormat="1" applyFont="1" applyFill="1" applyBorder="1" applyAlignment="1">
      <alignment horizontal="center" vertical="center"/>
    </xf>
    <xf numFmtId="172" fontId="22" fillId="0" borderId="35" xfId="0" applyNumberFormat="1" applyFon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2" fontId="22" fillId="0" borderId="23" xfId="0" applyNumberFormat="1" applyFont="1" applyFill="1" applyBorder="1" applyAlignment="1">
      <alignment horizontal="center" vertical="center" wrapText="1"/>
    </xf>
    <xf numFmtId="172" fontId="22" fillId="0" borderId="25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73" fontId="22" fillId="0" borderId="39" xfId="55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0" fontId="21" fillId="0" borderId="41" xfId="55" applyNumberFormat="1" applyFont="1" applyFill="1" applyBorder="1" applyAlignment="1">
      <alignment horizontal="center" vertical="center"/>
    </xf>
    <xf numFmtId="4" fontId="26" fillId="0" borderId="29" xfId="0" applyNumberFormat="1" applyFont="1" applyFill="1" applyBorder="1" applyAlignment="1">
      <alignment horizontal="center" vertical="top" wrapText="1"/>
    </xf>
    <xf numFmtId="10" fontId="21" fillId="0" borderId="42" xfId="55" applyNumberFormat="1" applyFont="1" applyFill="1" applyBorder="1" applyAlignment="1">
      <alignment horizontal="center" vertical="center"/>
    </xf>
    <xf numFmtId="172" fontId="22" fillId="0" borderId="43" xfId="0" applyNumberFormat="1" applyFont="1" applyFill="1" applyBorder="1" applyAlignment="1">
      <alignment horizontal="center" vertical="center"/>
    </xf>
    <xf numFmtId="173" fontId="22" fillId="0" borderId="44" xfId="55" applyNumberFormat="1" applyFont="1" applyFill="1" applyBorder="1" applyAlignment="1">
      <alignment horizontal="center" vertical="center"/>
    </xf>
    <xf numFmtId="173" fontId="22" fillId="0" borderId="41" xfId="55" applyNumberFormat="1" applyFont="1" applyFill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172" fontId="24" fillId="0" borderId="43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173" fontId="22" fillId="0" borderId="46" xfId="55" applyNumberFormat="1" applyFont="1" applyFill="1" applyBorder="1" applyAlignment="1">
      <alignment horizontal="center" vertical="center"/>
    </xf>
    <xf numFmtId="173" fontId="0" fillId="0" borderId="47" xfId="55" applyNumberFormat="1" applyFont="1" applyFill="1" applyBorder="1" applyAlignment="1">
      <alignment horizontal="center" vertical="center"/>
    </xf>
    <xf numFmtId="173" fontId="0" fillId="0" borderId="48" xfId="55" applyNumberFormat="1" applyFont="1" applyFill="1" applyBorder="1" applyAlignment="1">
      <alignment horizontal="center" vertical="center"/>
    </xf>
    <xf numFmtId="173" fontId="22" fillId="0" borderId="42" xfId="55" applyNumberFormat="1" applyFont="1" applyFill="1" applyBorder="1" applyAlignment="1">
      <alignment horizontal="center" vertical="center"/>
    </xf>
    <xf numFmtId="173" fontId="0" fillId="0" borderId="41" xfId="55" applyNumberFormat="1" applyFon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173" fontId="0" fillId="0" borderId="42" xfId="55" applyNumberFormat="1" applyFont="1" applyFill="1" applyBorder="1" applyAlignment="1">
      <alignment horizontal="center" vertical="center"/>
    </xf>
    <xf numFmtId="173" fontId="22" fillId="0" borderId="47" xfId="55" applyNumberFormat="1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172" fontId="22" fillId="0" borderId="36" xfId="0" applyNumberFormat="1" applyFont="1" applyFill="1" applyBorder="1" applyAlignment="1">
      <alignment horizontal="center" vertical="center"/>
    </xf>
    <xf numFmtId="173" fontId="22" fillId="0" borderId="50" xfId="55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24" fillId="0" borderId="15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172" fontId="20" fillId="0" borderId="20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 wrapText="1"/>
    </xf>
    <xf numFmtId="172" fontId="0" fillId="0" borderId="20" xfId="0" applyNumberFormat="1" applyFont="1" applyFill="1" applyBorder="1" applyAlignment="1">
      <alignment horizontal="center" vertical="center" wrapText="1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172" fontId="24" fillId="0" borderId="2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9" sqref="N9"/>
    </sheetView>
  </sheetViews>
  <sheetFormatPr defaultColWidth="9.00390625" defaultRowHeight="21" customHeight="1"/>
  <cols>
    <col min="1" max="1" width="4.625" style="71" customWidth="1"/>
    <col min="2" max="2" width="35.375" style="1" customWidth="1"/>
    <col min="3" max="3" width="11.00390625" style="71" customWidth="1"/>
    <col min="4" max="4" width="15.125" style="71" customWidth="1"/>
    <col min="5" max="5" width="13.25390625" style="71" customWidth="1"/>
    <col min="6" max="6" width="16.375" style="1" customWidth="1"/>
    <col min="7" max="7" width="13.00390625" style="71" customWidth="1"/>
    <col min="8" max="8" width="14.875" style="71" customWidth="1"/>
    <col min="9" max="10" width="18.75390625" style="71" hidden="1" customWidth="1"/>
    <col min="11" max="11" width="14.00390625" style="1" customWidth="1"/>
    <col min="12" max="12" width="11.00390625" style="1" customWidth="1"/>
    <col min="13" max="13" width="9.125" style="1" customWidth="1"/>
    <col min="14" max="14" width="11.25390625" style="1" bestFit="1" customWidth="1"/>
    <col min="15" max="30" width="9.125" style="1" customWidth="1"/>
    <col min="31" max="16384" width="9.125" style="1" customWidth="1"/>
  </cols>
  <sheetData>
    <row r="1" spans="1:12" ht="48" customHeight="1">
      <c r="A1" s="177" t="s">
        <v>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1" customHeight="1" thickBot="1">
      <c r="A2" s="2"/>
      <c r="B2" s="3"/>
      <c r="C2" s="2"/>
      <c r="D2" s="2"/>
      <c r="E2" s="2"/>
      <c r="F2" s="3"/>
      <c r="G2" s="2"/>
      <c r="H2" s="2"/>
      <c r="I2" s="2"/>
      <c r="J2" s="2"/>
      <c r="K2" s="3"/>
      <c r="L2" s="3"/>
    </row>
    <row r="3" spans="1:12" ht="79.5" customHeight="1">
      <c r="A3" s="178" t="s">
        <v>0</v>
      </c>
      <c r="B3" s="180" t="s">
        <v>1</v>
      </c>
      <c r="C3" s="182" t="s">
        <v>2</v>
      </c>
      <c r="D3" s="158" t="s">
        <v>97</v>
      </c>
      <c r="E3" s="175" t="s">
        <v>98</v>
      </c>
      <c r="F3" s="159" t="s">
        <v>99</v>
      </c>
      <c r="G3" s="175" t="s">
        <v>100</v>
      </c>
      <c r="H3" s="175" t="s">
        <v>101</v>
      </c>
      <c r="I3" s="175" t="s">
        <v>102</v>
      </c>
      <c r="J3" s="175" t="s">
        <v>103</v>
      </c>
      <c r="K3" s="175" t="s">
        <v>104</v>
      </c>
      <c r="L3" s="184" t="s">
        <v>3</v>
      </c>
    </row>
    <row r="4" spans="1:12" ht="27.75" customHeight="1" thickBot="1">
      <c r="A4" s="179"/>
      <c r="B4" s="181"/>
      <c r="C4" s="183"/>
      <c r="D4" s="80" t="s">
        <v>105</v>
      </c>
      <c r="E4" s="176"/>
      <c r="F4" s="80" t="s">
        <v>106</v>
      </c>
      <c r="G4" s="176"/>
      <c r="H4" s="176"/>
      <c r="I4" s="176"/>
      <c r="J4" s="176"/>
      <c r="K4" s="176"/>
      <c r="L4" s="185"/>
    </row>
    <row r="5" spans="1:14" ht="30.75" customHeight="1" thickBot="1">
      <c r="A5" s="27" t="s">
        <v>4</v>
      </c>
      <c r="B5" s="55" t="s">
        <v>5</v>
      </c>
      <c r="C5" s="130" t="s">
        <v>6</v>
      </c>
      <c r="D5" s="97">
        <f>D6+D11+D14+D17+D18+D19</f>
        <v>1656582.0499999998</v>
      </c>
      <c r="E5" s="97">
        <f>E6+E11+E14+E17+E18+E19</f>
        <v>825233.0999999999</v>
      </c>
      <c r="F5" s="97">
        <f>F6+F11+F14+F17+F18+F19</f>
        <v>2076747.29</v>
      </c>
      <c r="G5" s="97">
        <f>G6+G11+G14+G17+G18+G19</f>
        <v>783102.16</v>
      </c>
      <c r="H5" s="97">
        <f aca="true" t="shared" si="0" ref="H5:H42">G5+E5</f>
        <v>1608335.2599999998</v>
      </c>
      <c r="I5" s="97">
        <f>I6+I11+I14+I17+I18+I19</f>
        <v>651238.1799999999</v>
      </c>
      <c r="J5" s="97">
        <f>J6+J11+J14+J17+J18+J19</f>
        <v>966746.3</v>
      </c>
      <c r="K5" s="97">
        <f>K6+K11+K14+K17+K18+K19</f>
        <v>1617984.4799999997</v>
      </c>
      <c r="L5" s="91">
        <f>K5/H5</f>
        <v>1.0059995078389314</v>
      </c>
      <c r="N5" s="73"/>
    </row>
    <row r="6" spans="1:14" s="7" customFormat="1" ht="21" customHeight="1">
      <c r="A6" s="14" t="s">
        <v>7</v>
      </c>
      <c r="B6" s="128" t="s">
        <v>8</v>
      </c>
      <c r="C6" s="129" t="s">
        <v>6</v>
      </c>
      <c r="D6" s="139">
        <f>D7+D8+D9+D10</f>
        <v>356494.3</v>
      </c>
      <c r="E6" s="139">
        <f>E7+E8+E9+E10</f>
        <v>189606.71</v>
      </c>
      <c r="F6" s="105">
        <f>SUM(F7:F9)+F10</f>
        <v>557725.5499999999</v>
      </c>
      <c r="G6" s="105">
        <f>SUM(G7:G9)+G10</f>
        <v>191752.09999999998</v>
      </c>
      <c r="H6" s="139">
        <f t="shared" si="0"/>
        <v>381358.80999999994</v>
      </c>
      <c r="I6" s="139">
        <f>I7+I8+I9+I10</f>
        <v>170450.19999999998</v>
      </c>
      <c r="J6" s="105">
        <f>SUM(J7:J9)+J10</f>
        <v>208610.25</v>
      </c>
      <c r="K6" s="139">
        <f>K7+K8+K9+K10</f>
        <v>379060.44999999995</v>
      </c>
      <c r="L6" s="152">
        <f aca="true" t="shared" si="1" ref="L6:L41">K6/H6</f>
        <v>0.9939732348126428</v>
      </c>
      <c r="N6" s="73"/>
    </row>
    <row r="7" spans="1:14" ht="21" customHeight="1">
      <c r="A7" s="8" t="s">
        <v>9</v>
      </c>
      <c r="B7" s="9" t="s">
        <v>10</v>
      </c>
      <c r="C7" s="10" t="s">
        <v>6</v>
      </c>
      <c r="D7" s="140">
        <v>43503.1</v>
      </c>
      <c r="E7" s="140">
        <v>23675.9</v>
      </c>
      <c r="F7" s="104">
        <v>162713.2</v>
      </c>
      <c r="G7" s="113">
        <v>21448.4</v>
      </c>
      <c r="H7" s="123">
        <f t="shared" si="0"/>
        <v>45124.3</v>
      </c>
      <c r="I7" s="123">
        <v>15446.73</v>
      </c>
      <c r="J7" s="123">
        <v>26871.64</v>
      </c>
      <c r="K7" s="123">
        <f>J7+I7</f>
        <v>42318.369999999995</v>
      </c>
      <c r="L7" s="146">
        <f t="shared" si="1"/>
        <v>0.9378177611619458</v>
      </c>
      <c r="N7" s="73"/>
    </row>
    <row r="8" spans="1:14" ht="21" customHeight="1">
      <c r="A8" s="8" t="s">
        <v>11</v>
      </c>
      <c r="B8" s="9" t="s">
        <v>12</v>
      </c>
      <c r="C8" s="10" t="s">
        <v>6</v>
      </c>
      <c r="D8" s="140">
        <v>91396.8</v>
      </c>
      <c r="E8" s="140">
        <v>35077.55</v>
      </c>
      <c r="F8" s="104">
        <v>65110.3</v>
      </c>
      <c r="G8" s="113">
        <v>61598.5</v>
      </c>
      <c r="H8" s="123">
        <f t="shared" si="0"/>
        <v>96676.05</v>
      </c>
      <c r="I8" s="123">
        <v>40777.79</v>
      </c>
      <c r="J8" s="123">
        <v>56396.88</v>
      </c>
      <c r="K8" s="123">
        <f aca="true" t="shared" si="2" ref="K8:K16">J8+I8</f>
        <v>97174.67</v>
      </c>
      <c r="L8" s="146">
        <f t="shared" si="1"/>
        <v>1.0051576372845188</v>
      </c>
      <c r="N8" s="73"/>
    </row>
    <row r="9" spans="1:14" ht="21" customHeight="1">
      <c r="A9" s="8" t="s">
        <v>13</v>
      </c>
      <c r="B9" s="9" t="s">
        <v>14</v>
      </c>
      <c r="C9" s="10" t="s">
        <v>6</v>
      </c>
      <c r="D9" s="140">
        <v>211589.98</v>
      </c>
      <c r="E9" s="140">
        <v>123251.64</v>
      </c>
      <c r="F9" s="104">
        <v>319297.36</v>
      </c>
      <c r="G9" s="113">
        <v>107268.7</v>
      </c>
      <c r="H9" s="123">
        <f t="shared" si="0"/>
        <v>230520.34</v>
      </c>
      <c r="I9" s="123">
        <v>107013.41</v>
      </c>
      <c r="J9" s="123">
        <v>124416</v>
      </c>
      <c r="K9" s="123">
        <f t="shared" si="2"/>
        <v>231429.41</v>
      </c>
      <c r="L9" s="146">
        <f t="shared" si="1"/>
        <v>1.0039435565642494</v>
      </c>
      <c r="N9" s="73"/>
    </row>
    <row r="10" spans="1:14" ht="21" customHeight="1">
      <c r="A10" s="11" t="s">
        <v>15</v>
      </c>
      <c r="B10" s="12" t="s">
        <v>16</v>
      </c>
      <c r="C10" s="13" t="s">
        <v>6</v>
      </c>
      <c r="D10" s="140">
        <v>10004.42</v>
      </c>
      <c r="E10" s="140">
        <v>7601.62</v>
      </c>
      <c r="F10" s="160">
        <v>10604.69</v>
      </c>
      <c r="G10" s="114">
        <v>1436.5</v>
      </c>
      <c r="H10" s="123">
        <f t="shared" si="0"/>
        <v>9038.119999999999</v>
      </c>
      <c r="I10" s="123">
        <v>7212.27</v>
      </c>
      <c r="J10" s="124">
        <v>925.73</v>
      </c>
      <c r="K10" s="123">
        <f t="shared" si="2"/>
        <v>8138</v>
      </c>
      <c r="L10" s="147">
        <f t="shared" si="1"/>
        <v>0.9004084920315287</v>
      </c>
      <c r="N10" s="73"/>
    </row>
    <row r="11" spans="1:14" s="7" customFormat="1" ht="21" customHeight="1">
      <c r="A11" s="14" t="s">
        <v>17</v>
      </c>
      <c r="B11" s="15" t="s">
        <v>18</v>
      </c>
      <c r="C11" s="6" t="s">
        <v>6</v>
      </c>
      <c r="D11" s="85">
        <f>D12+D13</f>
        <v>582293.15</v>
      </c>
      <c r="E11" s="85">
        <f>E12+E13</f>
        <v>253153.26</v>
      </c>
      <c r="F11" s="105">
        <f>F12+F13</f>
        <v>626224.79</v>
      </c>
      <c r="G11" s="105">
        <f>G12+G13</f>
        <v>322884.64</v>
      </c>
      <c r="H11" s="85">
        <f t="shared" si="0"/>
        <v>576037.9</v>
      </c>
      <c r="I11" s="106">
        <f>I12+I13</f>
        <v>236016.71</v>
      </c>
      <c r="J11" s="105">
        <f>J12+J13</f>
        <v>346609.35</v>
      </c>
      <c r="K11" s="106">
        <f>K12+K13</f>
        <v>582626.0599999999</v>
      </c>
      <c r="L11" s="145">
        <f t="shared" si="1"/>
        <v>1.0114370252374019</v>
      </c>
      <c r="N11" s="73"/>
    </row>
    <row r="12" spans="1:14" ht="27" customHeight="1">
      <c r="A12" s="8" t="s">
        <v>19</v>
      </c>
      <c r="B12" s="16" t="s">
        <v>20</v>
      </c>
      <c r="C12" s="10" t="s">
        <v>6</v>
      </c>
      <c r="D12" s="140">
        <v>529257.04</v>
      </c>
      <c r="E12" s="140">
        <v>230824.25</v>
      </c>
      <c r="F12" s="161">
        <v>571614.64</v>
      </c>
      <c r="G12" s="113">
        <v>293799.24</v>
      </c>
      <c r="H12" s="140">
        <f t="shared" si="0"/>
        <v>524623.49</v>
      </c>
      <c r="I12" s="113">
        <v>215120.19</v>
      </c>
      <c r="J12" s="82">
        <v>315896.74</v>
      </c>
      <c r="K12" s="123">
        <f t="shared" si="2"/>
        <v>531016.9299999999</v>
      </c>
      <c r="L12" s="146">
        <f t="shared" si="1"/>
        <v>1.0121867208042856</v>
      </c>
      <c r="N12" s="73"/>
    </row>
    <row r="13" spans="1:14" ht="21" customHeight="1">
      <c r="A13" s="11" t="s">
        <v>21</v>
      </c>
      <c r="B13" s="17" t="s">
        <v>22</v>
      </c>
      <c r="C13" s="13" t="s">
        <v>6</v>
      </c>
      <c r="D13" s="126">
        <v>53036.11</v>
      </c>
      <c r="E13" s="126">
        <v>22329.01</v>
      </c>
      <c r="F13" s="160">
        <v>54610.15</v>
      </c>
      <c r="G13" s="114">
        <v>29085.4</v>
      </c>
      <c r="H13" s="126">
        <f t="shared" si="0"/>
        <v>51414.41</v>
      </c>
      <c r="I13" s="114">
        <v>20896.52</v>
      </c>
      <c r="J13" s="86">
        <v>30712.61</v>
      </c>
      <c r="K13" s="123">
        <f t="shared" si="2"/>
        <v>51609.130000000005</v>
      </c>
      <c r="L13" s="147">
        <f t="shared" si="1"/>
        <v>1.0037872650877449</v>
      </c>
      <c r="N13" s="73"/>
    </row>
    <row r="14" spans="1:14" s="7" customFormat="1" ht="21" customHeight="1">
      <c r="A14" s="18" t="s">
        <v>23</v>
      </c>
      <c r="B14" s="19" t="s">
        <v>24</v>
      </c>
      <c r="C14" s="6" t="s">
        <v>6</v>
      </c>
      <c r="D14" s="85">
        <f>D15+D16</f>
        <v>500919</v>
      </c>
      <c r="E14" s="85">
        <f>E15+E16</f>
        <v>302431.93</v>
      </c>
      <c r="F14" s="105">
        <f>F15+F16</f>
        <v>676235.3</v>
      </c>
      <c r="G14" s="105">
        <f>G15+G16</f>
        <v>142320.40000000002</v>
      </c>
      <c r="H14" s="85">
        <f t="shared" si="0"/>
        <v>444752.33</v>
      </c>
      <c r="I14" s="85">
        <f>I15+I16</f>
        <v>184082.5</v>
      </c>
      <c r="J14" s="105">
        <f>J15+J16</f>
        <v>260716.66</v>
      </c>
      <c r="K14" s="85">
        <f>K15+K16</f>
        <v>444799.16</v>
      </c>
      <c r="L14" s="145">
        <f t="shared" si="1"/>
        <v>1.0001052945579845</v>
      </c>
      <c r="N14" s="73"/>
    </row>
    <row r="15" spans="1:14" ht="21" customHeight="1">
      <c r="A15" s="20" t="s">
        <v>25</v>
      </c>
      <c r="B15" s="21" t="s">
        <v>26</v>
      </c>
      <c r="C15" s="10" t="s">
        <v>6</v>
      </c>
      <c r="D15" s="140">
        <v>500839.6</v>
      </c>
      <c r="E15" s="140">
        <v>302358.48</v>
      </c>
      <c r="F15" s="104">
        <v>675647.9</v>
      </c>
      <c r="G15" s="113">
        <v>142319.7</v>
      </c>
      <c r="H15" s="140">
        <f t="shared" si="0"/>
        <v>444678.18</v>
      </c>
      <c r="I15" s="113">
        <v>184077.77</v>
      </c>
      <c r="J15" s="82">
        <v>260710.03</v>
      </c>
      <c r="K15" s="123">
        <f t="shared" si="2"/>
        <v>444787.8</v>
      </c>
      <c r="L15" s="146">
        <f t="shared" si="1"/>
        <v>1.0002465153563416</v>
      </c>
      <c r="N15" s="73"/>
    </row>
    <row r="16" spans="1:14" ht="21" customHeight="1">
      <c r="A16" s="20" t="s">
        <v>27</v>
      </c>
      <c r="B16" s="21" t="s">
        <v>28</v>
      </c>
      <c r="C16" s="13" t="s">
        <v>6</v>
      </c>
      <c r="D16" s="126">
        <v>79.4</v>
      </c>
      <c r="E16" s="126">
        <v>73.45</v>
      </c>
      <c r="F16" s="160">
        <v>587.4</v>
      </c>
      <c r="G16" s="114">
        <v>0.7</v>
      </c>
      <c r="H16" s="126">
        <f t="shared" si="0"/>
        <v>74.15</v>
      </c>
      <c r="I16" s="114">
        <v>4.73</v>
      </c>
      <c r="J16" s="93">
        <v>6.63</v>
      </c>
      <c r="K16" s="123">
        <f t="shared" si="2"/>
        <v>11.36</v>
      </c>
      <c r="L16" s="147">
        <f t="shared" si="1"/>
        <v>0.15320296695886715</v>
      </c>
      <c r="N16" s="73"/>
    </row>
    <row r="17" spans="1:14" s="7" customFormat="1" ht="66.75" customHeight="1">
      <c r="A17" s="5" t="s">
        <v>29</v>
      </c>
      <c r="B17" s="22" t="s">
        <v>30</v>
      </c>
      <c r="C17" s="23" t="s">
        <v>6</v>
      </c>
      <c r="D17" s="81">
        <v>111576.7</v>
      </c>
      <c r="E17" s="81">
        <v>57804.7</v>
      </c>
      <c r="F17" s="106">
        <v>79610.5</v>
      </c>
      <c r="G17" s="86">
        <v>48897.45</v>
      </c>
      <c r="H17" s="81">
        <f t="shared" si="0"/>
        <v>106702.15</v>
      </c>
      <c r="I17" s="81">
        <v>40174.17</v>
      </c>
      <c r="J17" s="81">
        <v>58264.23</v>
      </c>
      <c r="K17" s="81">
        <f>J17+I17</f>
        <v>98438.4</v>
      </c>
      <c r="L17" s="138">
        <f t="shared" si="1"/>
        <v>0.9225531069430185</v>
      </c>
      <c r="N17" s="73"/>
    </row>
    <row r="18" spans="1:14" s="7" customFormat="1" ht="52.5" customHeight="1">
      <c r="A18" s="24" t="s">
        <v>31</v>
      </c>
      <c r="B18" s="25" t="s">
        <v>32</v>
      </c>
      <c r="C18" s="26" t="s">
        <v>6</v>
      </c>
      <c r="D18" s="81">
        <v>62368.7</v>
      </c>
      <c r="E18" s="81">
        <v>8785.18</v>
      </c>
      <c r="F18" s="174">
        <v>43571.8</v>
      </c>
      <c r="G18" s="81">
        <v>43571.8</v>
      </c>
      <c r="H18" s="81">
        <f t="shared" si="0"/>
        <v>52356.98</v>
      </c>
      <c r="I18" s="81">
        <v>8751.72</v>
      </c>
      <c r="J18" s="81">
        <v>68902.8</v>
      </c>
      <c r="K18" s="81">
        <f>J18+I18</f>
        <v>77654.52</v>
      </c>
      <c r="L18" s="138">
        <f t="shared" si="1"/>
        <v>1.4831741632156783</v>
      </c>
      <c r="N18" s="73"/>
    </row>
    <row r="19" spans="1:14" s="7" customFormat="1" ht="21" customHeight="1" thickBot="1">
      <c r="A19" s="14" t="s">
        <v>33</v>
      </c>
      <c r="B19" s="19" t="s">
        <v>34</v>
      </c>
      <c r="C19" s="26" t="s">
        <v>6</v>
      </c>
      <c r="D19" s="141">
        <v>42930.2</v>
      </c>
      <c r="E19" s="141">
        <v>13451.32</v>
      </c>
      <c r="F19" s="162">
        <v>93379.35</v>
      </c>
      <c r="G19" s="85">
        <v>33675.77</v>
      </c>
      <c r="H19" s="141">
        <f t="shared" si="0"/>
        <v>47127.09</v>
      </c>
      <c r="I19" s="141">
        <v>11762.88</v>
      </c>
      <c r="J19" s="85">
        <v>23643.01</v>
      </c>
      <c r="K19" s="141">
        <f>J19+I19</f>
        <v>35405.89</v>
      </c>
      <c r="L19" s="148">
        <f t="shared" si="1"/>
        <v>0.751285301086912</v>
      </c>
      <c r="N19" s="73"/>
    </row>
    <row r="20" spans="1:14" ht="21" customHeight="1" thickBot="1">
      <c r="A20" s="27" t="s">
        <v>35</v>
      </c>
      <c r="B20" s="28" t="s">
        <v>36</v>
      </c>
      <c r="C20" s="29" t="s">
        <v>6</v>
      </c>
      <c r="D20" s="97">
        <f>D21+D34</f>
        <v>234988.64</v>
      </c>
      <c r="E20" s="97">
        <f>E21+E34</f>
        <v>114342.57999999999</v>
      </c>
      <c r="F20" s="97">
        <f>F21+F34</f>
        <v>276585.62</v>
      </c>
      <c r="G20" s="97">
        <f>G21+G34</f>
        <v>103996.73000000001</v>
      </c>
      <c r="H20" s="97">
        <f t="shared" si="0"/>
        <v>218339.31</v>
      </c>
      <c r="I20" s="97">
        <f>I21+I34</f>
        <v>102811.06</v>
      </c>
      <c r="J20" s="97">
        <f>J21+J34</f>
        <v>113121.72</v>
      </c>
      <c r="K20" s="97">
        <f>J20+I20</f>
        <v>215932.78</v>
      </c>
      <c r="L20" s="91">
        <f t="shared" si="1"/>
        <v>0.988978026906836</v>
      </c>
      <c r="N20" s="73"/>
    </row>
    <row r="21" spans="1:14" s="7" customFormat="1" ht="33" customHeight="1">
      <c r="A21" s="94" t="s">
        <v>37</v>
      </c>
      <c r="B21" s="95" t="s">
        <v>38</v>
      </c>
      <c r="C21" s="96" t="s">
        <v>6</v>
      </c>
      <c r="D21" s="142">
        <f>D22+SUM(D25:D33)</f>
        <v>140333.71000000002</v>
      </c>
      <c r="E21" s="142">
        <f>E22+SUM(E25:E33)</f>
        <v>75796</v>
      </c>
      <c r="F21" s="163">
        <f>F22+SUM(F25:F33)</f>
        <v>172365.93</v>
      </c>
      <c r="G21" s="107">
        <f>G22+SUM(G25:G33)</f>
        <v>55087.08</v>
      </c>
      <c r="H21" s="136">
        <f t="shared" si="0"/>
        <v>130883.08</v>
      </c>
      <c r="I21" s="142">
        <f>I22+SUM(I25:I33)</f>
        <v>66402.7</v>
      </c>
      <c r="J21" s="107">
        <f>J22+SUM(J25:J33)</f>
        <v>62645.08</v>
      </c>
      <c r="K21" s="142">
        <f>K22+SUM(K25:K33)</f>
        <v>129047.78</v>
      </c>
      <c r="L21" s="137">
        <f t="shared" si="1"/>
        <v>0.9859775610415036</v>
      </c>
      <c r="N21" s="73"/>
    </row>
    <row r="22" spans="1:14" s="7" customFormat="1" ht="21" customHeight="1">
      <c r="A22" s="30" t="s">
        <v>39</v>
      </c>
      <c r="B22" s="31" t="s">
        <v>40</v>
      </c>
      <c r="C22" s="32" t="s">
        <v>6</v>
      </c>
      <c r="D22" s="122">
        <f>D23+D24</f>
        <v>41465.45</v>
      </c>
      <c r="E22" s="122">
        <f>E23+E24</f>
        <v>17171.05</v>
      </c>
      <c r="F22" s="108">
        <f>F23+F24</f>
        <v>43316.49</v>
      </c>
      <c r="G22" s="108">
        <v>25614.24</v>
      </c>
      <c r="H22" s="122">
        <f t="shared" si="0"/>
        <v>42785.29</v>
      </c>
      <c r="I22" s="122">
        <f>I23+I24</f>
        <v>17646.25</v>
      </c>
      <c r="J22" s="83">
        <f>J23+J24</f>
        <v>25622.31</v>
      </c>
      <c r="K22" s="122">
        <f aca="true" t="shared" si="3" ref="K22:K33">J22+I22</f>
        <v>43268.56</v>
      </c>
      <c r="L22" s="149">
        <f t="shared" si="1"/>
        <v>1.011295237218212</v>
      </c>
      <c r="N22" s="73"/>
    </row>
    <row r="23" spans="1:14" s="36" customFormat="1" ht="30" customHeight="1">
      <c r="A23" s="33"/>
      <c r="B23" s="34" t="s">
        <v>41</v>
      </c>
      <c r="C23" s="35" t="s">
        <v>6</v>
      </c>
      <c r="D23" s="122">
        <v>37676.2</v>
      </c>
      <c r="E23" s="122">
        <v>15547.7</v>
      </c>
      <c r="F23" s="164">
        <v>39512.88</v>
      </c>
      <c r="G23" s="54">
        <v>23387.44</v>
      </c>
      <c r="H23" s="122">
        <f t="shared" si="0"/>
        <v>38935.14</v>
      </c>
      <c r="I23" s="54">
        <v>16062.72</v>
      </c>
      <c r="J23" s="122">
        <v>23361.97</v>
      </c>
      <c r="K23" s="122">
        <f t="shared" si="3"/>
        <v>39424.69</v>
      </c>
      <c r="L23" s="149">
        <f t="shared" si="1"/>
        <v>1.0125734747582775</v>
      </c>
      <c r="N23" s="73"/>
    </row>
    <row r="24" spans="1:14" s="36" customFormat="1" ht="21" customHeight="1">
      <c r="A24" s="33"/>
      <c r="B24" s="37" t="s">
        <v>22</v>
      </c>
      <c r="C24" s="35" t="s">
        <v>6</v>
      </c>
      <c r="D24" s="122">
        <v>3789.25</v>
      </c>
      <c r="E24" s="122">
        <v>1623.35</v>
      </c>
      <c r="F24" s="165">
        <v>3803.61</v>
      </c>
      <c r="G24" s="54">
        <v>2226.8</v>
      </c>
      <c r="H24" s="122">
        <f t="shared" si="0"/>
        <v>3850.15</v>
      </c>
      <c r="I24" s="54">
        <v>1583.53</v>
      </c>
      <c r="J24" s="122">
        <v>2260.34</v>
      </c>
      <c r="K24" s="122">
        <f t="shared" si="3"/>
        <v>3843.87</v>
      </c>
      <c r="L24" s="149">
        <f t="shared" si="1"/>
        <v>0.9983688947183875</v>
      </c>
      <c r="N24" s="73"/>
    </row>
    <row r="25" spans="1:14" ht="21" customHeight="1">
      <c r="A25" s="38" t="s">
        <v>42</v>
      </c>
      <c r="B25" s="39" t="s">
        <v>43</v>
      </c>
      <c r="C25" s="40" t="s">
        <v>6</v>
      </c>
      <c r="D25" s="122">
        <v>55277.8</v>
      </c>
      <c r="E25" s="122">
        <v>30626.4</v>
      </c>
      <c r="F25" s="109">
        <v>108065</v>
      </c>
      <c r="G25" s="54">
        <v>16487</v>
      </c>
      <c r="H25" s="122">
        <f t="shared" si="0"/>
        <v>47113.4</v>
      </c>
      <c r="I25" s="54">
        <v>28384.15</v>
      </c>
      <c r="J25" s="122">
        <v>16486.73</v>
      </c>
      <c r="K25" s="122">
        <f t="shared" si="3"/>
        <v>44870.880000000005</v>
      </c>
      <c r="L25" s="149">
        <f t="shared" si="1"/>
        <v>0.9524016521838798</v>
      </c>
      <c r="N25" s="73"/>
    </row>
    <row r="26" spans="1:14" ht="30.75" customHeight="1">
      <c r="A26" s="41" t="s">
        <v>44</v>
      </c>
      <c r="B26" s="42" t="s">
        <v>45</v>
      </c>
      <c r="C26" s="32" t="s">
        <v>6</v>
      </c>
      <c r="D26" s="122">
        <v>52.56</v>
      </c>
      <c r="E26" s="122">
        <v>16.91</v>
      </c>
      <c r="F26" s="166">
        <v>10.05</v>
      </c>
      <c r="G26" s="54">
        <v>10.1</v>
      </c>
      <c r="H26" s="122">
        <f t="shared" si="0"/>
        <v>27.009999999999998</v>
      </c>
      <c r="I26" s="54">
        <v>53.13</v>
      </c>
      <c r="J26" s="122">
        <v>150.46</v>
      </c>
      <c r="K26" s="122">
        <f t="shared" si="3"/>
        <v>203.59</v>
      </c>
      <c r="L26" s="149">
        <f t="shared" si="1"/>
        <v>7.537578674564976</v>
      </c>
      <c r="N26" s="73"/>
    </row>
    <row r="27" spans="1:14" ht="21" customHeight="1">
      <c r="A27" s="43" t="s">
        <v>46</v>
      </c>
      <c r="B27" s="44" t="s">
        <v>47</v>
      </c>
      <c r="C27" s="32" t="s">
        <v>6</v>
      </c>
      <c r="D27" s="122">
        <v>5373.4</v>
      </c>
      <c r="E27" s="122">
        <v>2418.53</v>
      </c>
      <c r="F27" s="167">
        <v>5753.4</v>
      </c>
      <c r="G27" s="54">
        <v>3726.35</v>
      </c>
      <c r="H27" s="122">
        <f t="shared" si="0"/>
        <v>6144.88</v>
      </c>
      <c r="I27" s="54">
        <v>2833.69</v>
      </c>
      <c r="J27" s="122">
        <v>3794.82</v>
      </c>
      <c r="K27" s="122">
        <f t="shared" si="3"/>
        <v>6628.51</v>
      </c>
      <c r="L27" s="149">
        <f t="shared" si="1"/>
        <v>1.078704547525745</v>
      </c>
      <c r="N27" s="73"/>
    </row>
    <row r="28" spans="1:14" ht="21" customHeight="1">
      <c r="A28" s="45" t="s">
        <v>48</v>
      </c>
      <c r="B28" s="44" t="s">
        <v>49</v>
      </c>
      <c r="C28" s="32" t="s">
        <v>6</v>
      </c>
      <c r="D28" s="122">
        <v>5511.4</v>
      </c>
      <c r="E28" s="122">
        <v>4923.7</v>
      </c>
      <c r="F28" s="168">
        <v>3476.8</v>
      </c>
      <c r="G28" s="54">
        <v>3476.8</v>
      </c>
      <c r="H28" s="122">
        <f t="shared" si="0"/>
        <v>8400.5</v>
      </c>
      <c r="I28" s="54">
        <v>4987.92</v>
      </c>
      <c r="J28" s="122">
        <v>6880.04</v>
      </c>
      <c r="K28" s="122">
        <f t="shared" si="3"/>
        <v>11867.96</v>
      </c>
      <c r="L28" s="149">
        <f t="shared" si="1"/>
        <v>1.4127682876019283</v>
      </c>
      <c r="N28" s="73"/>
    </row>
    <row r="29" spans="1:14" ht="21" customHeight="1">
      <c r="A29" s="45" t="s">
        <v>50</v>
      </c>
      <c r="B29" s="44" t="s">
        <v>51</v>
      </c>
      <c r="C29" s="32" t="s">
        <v>6</v>
      </c>
      <c r="D29" s="122">
        <v>451.3</v>
      </c>
      <c r="E29" s="122">
        <v>188.1</v>
      </c>
      <c r="F29" s="168">
        <v>451.3</v>
      </c>
      <c r="G29" s="54">
        <v>263.1</v>
      </c>
      <c r="H29" s="122">
        <f t="shared" si="0"/>
        <v>451.20000000000005</v>
      </c>
      <c r="I29" s="54">
        <v>188.04</v>
      </c>
      <c r="J29" s="122">
        <v>263.26</v>
      </c>
      <c r="K29" s="122">
        <f t="shared" si="3"/>
        <v>451.29999999999995</v>
      </c>
      <c r="L29" s="149">
        <f t="shared" si="1"/>
        <v>1.0002216312056735</v>
      </c>
      <c r="N29" s="73"/>
    </row>
    <row r="30" spans="1:14" ht="21" customHeight="1">
      <c r="A30" s="45" t="s">
        <v>52</v>
      </c>
      <c r="B30" s="44" t="s">
        <v>53</v>
      </c>
      <c r="C30" s="32" t="s">
        <v>6</v>
      </c>
      <c r="D30" s="122">
        <v>244.24</v>
      </c>
      <c r="E30" s="122">
        <v>150.14</v>
      </c>
      <c r="F30" s="168">
        <v>258.9</v>
      </c>
      <c r="G30" s="54">
        <v>44.5</v>
      </c>
      <c r="H30" s="122">
        <f t="shared" si="0"/>
        <v>194.64</v>
      </c>
      <c r="I30" s="54">
        <v>77.13</v>
      </c>
      <c r="J30" s="122">
        <v>107.45</v>
      </c>
      <c r="K30" s="122">
        <f t="shared" si="3"/>
        <v>184.57999999999998</v>
      </c>
      <c r="L30" s="149">
        <f t="shared" si="1"/>
        <v>0.948314837648993</v>
      </c>
      <c r="N30" s="73"/>
    </row>
    <row r="31" spans="1:14" ht="21" customHeight="1">
      <c r="A31" s="45" t="s">
        <v>54</v>
      </c>
      <c r="B31" s="44" t="s">
        <v>55</v>
      </c>
      <c r="C31" s="32" t="s">
        <v>6</v>
      </c>
      <c r="D31" s="122">
        <v>493.21</v>
      </c>
      <c r="E31" s="122">
        <v>342.71</v>
      </c>
      <c r="F31" s="168">
        <v>522.8</v>
      </c>
      <c r="G31" s="54">
        <v>81.7</v>
      </c>
      <c r="H31" s="122">
        <f t="shared" si="0"/>
        <v>424.40999999999997</v>
      </c>
      <c r="I31" s="54">
        <v>392.48</v>
      </c>
      <c r="J31" s="122">
        <v>7.19</v>
      </c>
      <c r="K31" s="122">
        <f t="shared" si="3"/>
        <v>399.67</v>
      </c>
      <c r="L31" s="149">
        <f t="shared" si="1"/>
        <v>0.9417073113263119</v>
      </c>
      <c r="N31" s="73"/>
    </row>
    <row r="32" spans="1:14" ht="21" customHeight="1">
      <c r="A32" s="45" t="s">
        <v>56</v>
      </c>
      <c r="B32" s="44" t="s">
        <v>57</v>
      </c>
      <c r="C32" s="32" t="s">
        <v>6</v>
      </c>
      <c r="D32" s="122">
        <v>2295.85</v>
      </c>
      <c r="E32" s="122">
        <v>810.05</v>
      </c>
      <c r="F32" s="168">
        <v>736.94</v>
      </c>
      <c r="G32" s="54">
        <v>736.94</v>
      </c>
      <c r="H32" s="122">
        <f t="shared" si="0"/>
        <v>1546.99</v>
      </c>
      <c r="I32" s="54">
        <v>804.78</v>
      </c>
      <c r="J32" s="122">
        <v>1528.2</v>
      </c>
      <c r="K32" s="122">
        <f t="shared" si="3"/>
        <v>2332.98</v>
      </c>
      <c r="L32" s="149">
        <f t="shared" si="1"/>
        <v>1.5080769752874938</v>
      </c>
      <c r="N32" s="73"/>
    </row>
    <row r="33" spans="1:14" s="48" customFormat="1" ht="21" customHeight="1" thickBot="1">
      <c r="A33" s="46" t="s">
        <v>58</v>
      </c>
      <c r="B33" s="47" t="s">
        <v>59</v>
      </c>
      <c r="C33" s="40" t="s">
        <v>6</v>
      </c>
      <c r="D33" s="125">
        <v>29168.5</v>
      </c>
      <c r="E33" s="125">
        <v>19148.41</v>
      </c>
      <c r="F33" s="169">
        <v>9774.25</v>
      </c>
      <c r="G33" s="115">
        <v>4646.35</v>
      </c>
      <c r="H33" s="125">
        <f t="shared" si="0"/>
        <v>23794.760000000002</v>
      </c>
      <c r="I33" s="115">
        <v>11035.13</v>
      </c>
      <c r="J33" s="125">
        <v>7804.62</v>
      </c>
      <c r="K33" s="150">
        <f t="shared" si="3"/>
        <v>18839.75</v>
      </c>
      <c r="L33" s="151">
        <f t="shared" si="1"/>
        <v>0.7917604548228264</v>
      </c>
      <c r="N33" s="73"/>
    </row>
    <row r="34" spans="1:14" s="50" customFormat="1" ht="26.25" customHeight="1" thickBot="1">
      <c r="A34" s="27">
        <v>8</v>
      </c>
      <c r="B34" s="55" t="s">
        <v>60</v>
      </c>
      <c r="C34" s="29" t="s">
        <v>6</v>
      </c>
      <c r="D34" s="119">
        <f>SUM(D35:D42)</f>
        <v>94654.93000000001</v>
      </c>
      <c r="E34" s="119">
        <f>SUM(E35:E42)</f>
        <v>38546.579999999994</v>
      </c>
      <c r="F34" s="119">
        <f>SUM(F35:F42)</f>
        <v>104219.69</v>
      </c>
      <c r="G34" s="119">
        <f>SUM(G35:G42)</f>
        <v>48909.65</v>
      </c>
      <c r="H34" s="97">
        <f t="shared" si="0"/>
        <v>87456.23</v>
      </c>
      <c r="I34" s="119">
        <f>SUM(I35:I42)</f>
        <v>36408.36</v>
      </c>
      <c r="J34" s="119">
        <f>SUM(J35:J42)</f>
        <v>50476.63999999999</v>
      </c>
      <c r="K34" s="119">
        <f>SUM(K35:K42)</f>
        <v>86885</v>
      </c>
      <c r="L34" s="91">
        <f t="shared" si="1"/>
        <v>0.9934683898448401</v>
      </c>
      <c r="N34" s="73"/>
    </row>
    <row r="35" spans="1:14" ht="21" customHeight="1">
      <c r="A35" s="117" t="s">
        <v>61</v>
      </c>
      <c r="B35" s="118" t="s">
        <v>62</v>
      </c>
      <c r="C35" s="13" t="s">
        <v>6</v>
      </c>
      <c r="D35" s="126">
        <v>79350.59</v>
      </c>
      <c r="E35" s="126">
        <v>32034.59</v>
      </c>
      <c r="F35" s="170">
        <v>87820.92</v>
      </c>
      <c r="G35" s="114">
        <v>41270</v>
      </c>
      <c r="H35" s="126">
        <f t="shared" si="0"/>
        <v>73304.59</v>
      </c>
      <c r="I35" s="114">
        <v>30305.14</v>
      </c>
      <c r="J35" s="126">
        <v>42649.27</v>
      </c>
      <c r="K35" s="114">
        <f>J35+I35</f>
        <v>72954.41</v>
      </c>
      <c r="L35" s="147">
        <f t="shared" si="1"/>
        <v>0.9952229457937083</v>
      </c>
      <c r="N35" s="73"/>
    </row>
    <row r="36" spans="1:14" ht="21" customHeight="1">
      <c r="A36" s="51" t="s">
        <v>63</v>
      </c>
      <c r="B36" s="52" t="s">
        <v>64</v>
      </c>
      <c r="C36" s="32" t="s">
        <v>6</v>
      </c>
      <c r="D36" s="122">
        <v>7601.16</v>
      </c>
      <c r="E36" s="122">
        <v>2926.76</v>
      </c>
      <c r="F36" s="168">
        <v>8372.17</v>
      </c>
      <c r="G36" s="54">
        <v>3934.1</v>
      </c>
      <c r="H36" s="122">
        <f t="shared" si="0"/>
        <v>6860.860000000001</v>
      </c>
      <c r="I36" s="54">
        <v>2894.79</v>
      </c>
      <c r="J36" s="122">
        <v>4082.96</v>
      </c>
      <c r="K36" s="54">
        <f aca="true" t="shared" si="4" ref="K36:K42">J36+I36</f>
        <v>6977.75</v>
      </c>
      <c r="L36" s="149">
        <f t="shared" si="1"/>
        <v>1.0170372227388402</v>
      </c>
      <c r="N36" s="73"/>
    </row>
    <row r="37" spans="1:14" ht="21" customHeight="1">
      <c r="A37" s="51" t="s">
        <v>65</v>
      </c>
      <c r="B37" s="53" t="s">
        <v>66</v>
      </c>
      <c r="C37" s="32" t="s">
        <v>6</v>
      </c>
      <c r="D37" s="122">
        <v>2220.2</v>
      </c>
      <c r="E37" s="122">
        <v>1139.57</v>
      </c>
      <c r="F37" s="168">
        <v>2392.8</v>
      </c>
      <c r="G37" s="54">
        <v>630.5</v>
      </c>
      <c r="H37" s="122">
        <f t="shared" si="0"/>
        <v>1770.07</v>
      </c>
      <c r="I37" s="54">
        <v>788.16</v>
      </c>
      <c r="J37" s="122">
        <v>924.74</v>
      </c>
      <c r="K37" s="54">
        <f t="shared" si="4"/>
        <v>1712.9</v>
      </c>
      <c r="L37" s="149">
        <f t="shared" si="1"/>
        <v>0.9677018423000221</v>
      </c>
      <c r="N37" s="73"/>
    </row>
    <row r="38" spans="1:14" ht="21" customHeight="1">
      <c r="A38" s="51" t="s">
        <v>67</v>
      </c>
      <c r="B38" s="53" t="s">
        <v>68</v>
      </c>
      <c r="C38" s="32" t="s">
        <v>6</v>
      </c>
      <c r="D38" s="122">
        <v>22.6</v>
      </c>
      <c r="E38" s="122">
        <v>9.38</v>
      </c>
      <c r="F38" s="166">
        <v>22.6</v>
      </c>
      <c r="G38" s="54">
        <v>13.05</v>
      </c>
      <c r="H38" s="122">
        <f t="shared" si="0"/>
        <v>22.43</v>
      </c>
      <c r="I38" s="54">
        <v>9.44</v>
      </c>
      <c r="J38" s="122">
        <v>13.21</v>
      </c>
      <c r="K38" s="54">
        <f t="shared" si="4"/>
        <v>22.65</v>
      </c>
      <c r="L38" s="149">
        <f t="shared" si="1"/>
        <v>1.0098082924654481</v>
      </c>
      <c r="N38" s="73"/>
    </row>
    <row r="39" spans="1:14" ht="21" customHeight="1">
      <c r="A39" s="51" t="s">
        <v>69</v>
      </c>
      <c r="B39" s="52" t="s">
        <v>70</v>
      </c>
      <c r="C39" s="32" t="s">
        <v>6</v>
      </c>
      <c r="D39" s="122">
        <v>311.09</v>
      </c>
      <c r="E39" s="122">
        <v>173.04</v>
      </c>
      <c r="F39" s="54">
        <v>329.75</v>
      </c>
      <c r="G39" s="54">
        <v>109.5</v>
      </c>
      <c r="H39" s="122">
        <f t="shared" si="0"/>
        <v>282.53999999999996</v>
      </c>
      <c r="I39" s="54">
        <v>116.75</v>
      </c>
      <c r="J39" s="122">
        <v>155.07</v>
      </c>
      <c r="K39" s="54">
        <f t="shared" si="4"/>
        <v>271.82</v>
      </c>
      <c r="L39" s="149">
        <f t="shared" si="1"/>
        <v>0.9620584695972253</v>
      </c>
      <c r="N39" s="73"/>
    </row>
    <row r="40" spans="1:14" ht="21" customHeight="1">
      <c r="A40" s="51" t="s">
        <v>71</v>
      </c>
      <c r="B40" s="52" t="s">
        <v>72</v>
      </c>
      <c r="C40" s="32" t="s">
        <v>6</v>
      </c>
      <c r="D40" s="122">
        <v>402.59</v>
      </c>
      <c r="E40" s="122">
        <v>261.74</v>
      </c>
      <c r="F40" s="54">
        <v>426.75</v>
      </c>
      <c r="G40" s="54">
        <v>50.8</v>
      </c>
      <c r="H40" s="122">
        <f t="shared" si="0"/>
        <v>312.54</v>
      </c>
      <c r="I40" s="54">
        <v>254.09</v>
      </c>
      <c r="J40" s="122">
        <v>49.14</v>
      </c>
      <c r="K40" s="54">
        <f t="shared" si="4"/>
        <v>303.23</v>
      </c>
      <c r="L40" s="149">
        <f t="shared" si="1"/>
        <v>0.9702118128879503</v>
      </c>
      <c r="N40" s="73"/>
    </row>
    <row r="41" spans="1:14" ht="21" customHeight="1">
      <c r="A41" s="51" t="s">
        <v>73</v>
      </c>
      <c r="B41" s="52" t="s">
        <v>74</v>
      </c>
      <c r="C41" s="32" t="s">
        <v>6</v>
      </c>
      <c r="D41" s="126">
        <v>2305.1</v>
      </c>
      <c r="E41" s="126">
        <v>1013.55</v>
      </c>
      <c r="F41" s="54">
        <v>2273.84</v>
      </c>
      <c r="G41" s="54">
        <v>1550.5</v>
      </c>
      <c r="H41" s="122">
        <f t="shared" si="0"/>
        <v>2564.05</v>
      </c>
      <c r="I41" s="54">
        <v>1173.63</v>
      </c>
      <c r="J41" s="122">
        <v>1256.12</v>
      </c>
      <c r="K41" s="54">
        <f t="shared" si="4"/>
        <v>2429.75</v>
      </c>
      <c r="L41" s="149">
        <f t="shared" si="1"/>
        <v>0.947621926249488</v>
      </c>
      <c r="N41" s="73"/>
    </row>
    <row r="42" spans="1:14" ht="30" customHeight="1" thickBot="1">
      <c r="A42" s="87" t="s">
        <v>75</v>
      </c>
      <c r="B42" s="88" t="s">
        <v>76</v>
      </c>
      <c r="C42" s="40" t="s">
        <v>6</v>
      </c>
      <c r="D42" s="143">
        <v>2441.6</v>
      </c>
      <c r="E42" s="143">
        <v>987.95</v>
      </c>
      <c r="F42" s="171">
        <v>2580.86</v>
      </c>
      <c r="G42" s="109">
        <v>1351.2</v>
      </c>
      <c r="H42" s="125">
        <f t="shared" si="0"/>
        <v>2339.15</v>
      </c>
      <c r="I42" s="144">
        <v>866.36</v>
      </c>
      <c r="J42" s="127">
        <v>1346.13</v>
      </c>
      <c r="K42" s="115">
        <f t="shared" si="4"/>
        <v>2212.4900000000002</v>
      </c>
      <c r="L42" s="151">
        <f>K42/H42</f>
        <v>0.9458521257721823</v>
      </c>
      <c r="N42" s="73"/>
    </row>
    <row r="43" spans="1:14" ht="27.75" customHeight="1" thickBot="1">
      <c r="A43" s="27" t="s">
        <v>77</v>
      </c>
      <c r="B43" s="55" t="s">
        <v>78</v>
      </c>
      <c r="C43" s="29" t="s">
        <v>6</v>
      </c>
      <c r="D43" s="97">
        <f aca="true" t="shared" si="5" ref="D43:K43">D5+D20</f>
        <v>1891570.69</v>
      </c>
      <c r="E43" s="97">
        <f>E5+E20</f>
        <v>939575.6799999998</v>
      </c>
      <c r="F43" s="97">
        <f t="shared" si="5"/>
        <v>2353332.91</v>
      </c>
      <c r="G43" s="97">
        <f t="shared" si="5"/>
        <v>887098.89</v>
      </c>
      <c r="H43" s="97">
        <f t="shared" si="5"/>
        <v>1826674.5699999998</v>
      </c>
      <c r="I43" s="97">
        <f t="shared" si="5"/>
        <v>754049.24</v>
      </c>
      <c r="J43" s="97">
        <f>J5+J20</f>
        <v>1079868.02</v>
      </c>
      <c r="K43" s="97">
        <f t="shared" si="5"/>
        <v>1833917.2599999998</v>
      </c>
      <c r="L43" s="148">
        <f>K43/H43</f>
        <v>1.0039649591224122</v>
      </c>
      <c r="N43" s="73"/>
    </row>
    <row r="44" spans="1:14" s="50" customFormat="1" ht="21" customHeight="1" thickBot="1">
      <c r="A44" s="63" t="s">
        <v>79</v>
      </c>
      <c r="B44" s="89" t="s">
        <v>80</v>
      </c>
      <c r="C44" s="90" t="s">
        <v>6</v>
      </c>
      <c r="D44" s="121">
        <f aca="true" t="shared" si="6" ref="D44:K44">(D45-D43)-(D45-D43)*0.2</f>
        <v>232878.34400000013</v>
      </c>
      <c r="E44" s="121">
        <f t="shared" si="6"/>
        <v>-142061.40799999982</v>
      </c>
      <c r="F44" s="121">
        <f t="shared" si="6"/>
        <v>23910.6</v>
      </c>
      <c r="G44" s="121">
        <f t="shared" si="6"/>
        <v>383423.68799999997</v>
      </c>
      <c r="H44" s="121">
        <f t="shared" si="6"/>
        <v>241362.2800000001</v>
      </c>
      <c r="I44" s="121">
        <f t="shared" si="6"/>
        <v>115891.44800000005</v>
      </c>
      <c r="J44" s="121">
        <f t="shared" si="6"/>
        <v>255363.13599999994</v>
      </c>
      <c r="K44" s="121">
        <f t="shared" si="6"/>
        <v>233130.35200000033</v>
      </c>
      <c r="L44" s="131">
        <f>K44/G44</f>
        <v>0.6080228199150814</v>
      </c>
      <c r="N44" s="73"/>
    </row>
    <row r="45" spans="1:14" ht="21" customHeight="1" thickBot="1">
      <c r="A45" s="4" t="s">
        <v>81</v>
      </c>
      <c r="B45" s="56" t="s">
        <v>82</v>
      </c>
      <c r="C45" s="49" t="s">
        <v>6</v>
      </c>
      <c r="D45" s="110">
        <v>2182668.62</v>
      </c>
      <c r="E45" s="110">
        <v>761998.92</v>
      </c>
      <c r="F45" s="110">
        <v>2383221.16</v>
      </c>
      <c r="G45" s="120">
        <v>1366378.5</v>
      </c>
      <c r="H45" s="120">
        <f>G45+E45</f>
        <v>2128377.42</v>
      </c>
      <c r="I45" s="102">
        <v>898913.55</v>
      </c>
      <c r="J45" s="102">
        <v>1399071.94</v>
      </c>
      <c r="K45" s="102">
        <v>2125330.2</v>
      </c>
      <c r="L45" s="148">
        <f aca="true" t="shared" si="7" ref="L45:L50">K45/H45</f>
        <v>0.9985682896410357</v>
      </c>
      <c r="N45" s="73"/>
    </row>
    <row r="46" spans="1:14" s="50" customFormat="1" ht="21" customHeight="1">
      <c r="A46" s="4" t="s">
        <v>83</v>
      </c>
      <c r="B46" s="56" t="s">
        <v>84</v>
      </c>
      <c r="C46" s="100" t="s">
        <v>86</v>
      </c>
      <c r="D46" s="111">
        <f>SUM(D47:D49)</f>
        <v>22688.86</v>
      </c>
      <c r="E46" s="111">
        <f>SUM(E47:E49)</f>
        <v>7837.86</v>
      </c>
      <c r="F46" s="111">
        <f>SUM(F47:F49)</f>
        <v>24557.9</v>
      </c>
      <c r="G46" s="111">
        <f>SUM(G47:G49)</f>
        <v>14137</v>
      </c>
      <c r="H46" s="120">
        <f>G46+E46</f>
        <v>21974.86</v>
      </c>
      <c r="I46" s="120">
        <f>SUM(I47:I49)</f>
        <v>9023.300000000001</v>
      </c>
      <c r="J46" s="111">
        <f>SUM(J47:J49)</f>
        <v>13821.66</v>
      </c>
      <c r="K46" s="111">
        <f>SUM(K47:K49)</f>
        <v>21200.9</v>
      </c>
      <c r="L46" s="98">
        <f t="shared" si="7"/>
        <v>0.9647797528630444</v>
      </c>
      <c r="N46" s="73"/>
    </row>
    <row r="47" spans="1:14" s="50" customFormat="1" ht="18.75" customHeight="1">
      <c r="A47" s="57"/>
      <c r="B47" s="58" t="s">
        <v>85</v>
      </c>
      <c r="C47" s="59" t="s">
        <v>86</v>
      </c>
      <c r="D47" s="104">
        <v>17050.26</v>
      </c>
      <c r="E47" s="104">
        <v>5831.16</v>
      </c>
      <c r="F47" s="104">
        <v>18457.4</v>
      </c>
      <c r="G47" s="104">
        <v>10666.3</v>
      </c>
      <c r="H47" s="140">
        <f>G47+E47</f>
        <v>16497.46</v>
      </c>
      <c r="I47" s="113">
        <v>6562.01</v>
      </c>
      <c r="J47" s="154">
        <v>9985.83</v>
      </c>
      <c r="K47" s="153">
        <v>15402.3</v>
      </c>
      <c r="L47" s="152">
        <f t="shared" si="7"/>
        <v>0.9336164476228462</v>
      </c>
      <c r="N47" s="73"/>
    </row>
    <row r="48" spans="1:14" s="50" customFormat="1" ht="42.75" customHeight="1">
      <c r="A48" s="57"/>
      <c r="B48" s="60" t="s">
        <v>87</v>
      </c>
      <c r="C48" s="59" t="s">
        <v>86</v>
      </c>
      <c r="D48" s="104">
        <v>89.84</v>
      </c>
      <c r="E48" s="104">
        <v>36.44</v>
      </c>
      <c r="F48" s="104">
        <v>91.4</v>
      </c>
      <c r="G48" s="104">
        <v>48.9</v>
      </c>
      <c r="H48" s="140">
        <f>G48+E48</f>
        <v>85.34</v>
      </c>
      <c r="I48" s="113">
        <v>43.35</v>
      </c>
      <c r="J48" s="154">
        <v>50.94</v>
      </c>
      <c r="K48" s="153">
        <v>90.5</v>
      </c>
      <c r="L48" s="152">
        <f t="shared" si="7"/>
        <v>1.0604640262479494</v>
      </c>
      <c r="N48" s="73"/>
    </row>
    <row r="49" spans="1:14" s="50" customFormat="1" ht="21" customHeight="1" thickBot="1">
      <c r="A49" s="63"/>
      <c r="B49" s="64" t="s">
        <v>88</v>
      </c>
      <c r="C49" s="101" t="s">
        <v>86</v>
      </c>
      <c r="D49" s="112">
        <v>5548.76</v>
      </c>
      <c r="E49" s="112">
        <v>1970.26</v>
      </c>
      <c r="F49" s="112">
        <v>6009.1</v>
      </c>
      <c r="G49" s="112">
        <v>3421.8</v>
      </c>
      <c r="H49" s="143">
        <f>G49+E49</f>
        <v>5392.06</v>
      </c>
      <c r="I49" s="116">
        <v>2417.94</v>
      </c>
      <c r="J49" s="155">
        <v>3784.89</v>
      </c>
      <c r="K49" s="156">
        <v>5708.1</v>
      </c>
      <c r="L49" s="157">
        <f t="shared" si="7"/>
        <v>1.058612107432039</v>
      </c>
      <c r="N49" s="73"/>
    </row>
    <row r="50" spans="1:14" ht="21" customHeight="1">
      <c r="A50" s="57" t="s">
        <v>89</v>
      </c>
      <c r="B50" s="92" t="s">
        <v>90</v>
      </c>
      <c r="C50" s="99" t="s">
        <v>91</v>
      </c>
      <c r="D50" s="103">
        <f aca="true" t="shared" si="8" ref="D50:K50">D45/D46</f>
        <v>96.20001269345397</v>
      </c>
      <c r="E50" s="103">
        <f t="shared" si="8"/>
        <v>97.2202769633548</v>
      </c>
      <c r="F50" s="103">
        <f t="shared" si="8"/>
        <v>97.04499000321688</v>
      </c>
      <c r="G50" s="103">
        <f t="shared" si="8"/>
        <v>96.65264907689043</v>
      </c>
      <c r="H50" s="103">
        <f t="shared" si="8"/>
        <v>96.85510715426628</v>
      </c>
      <c r="I50" s="103">
        <f t="shared" si="8"/>
        <v>99.62137466337148</v>
      </c>
      <c r="J50" s="103">
        <f t="shared" si="8"/>
        <v>101.22314830490693</v>
      </c>
      <c r="K50" s="103">
        <f t="shared" si="8"/>
        <v>100.24716875226996</v>
      </c>
      <c r="L50" s="152">
        <f t="shared" si="7"/>
        <v>1.0350220210133159</v>
      </c>
      <c r="N50" s="73"/>
    </row>
    <row r="51" spans="1:14" ht="76.5" customHeight="1">
      <c r="A51" s="132"/>
      <c r="B51" s="61" t="s">
        <v>85</v>
      </c>
      <c r="C51" s="62" t="s">
        <v>91</v>
      </c>
      <c r="D51" s="84" t="s">
        <v>93</v>
      </c>
      <c r="E51" s="84" t="s">
        <v>93</v>
      </c>
      <c r="F51" s="84" t="s">
        <v>107</v>
      </c>
      <c r="G51" s="84" t="s">
        <v>107</v>
      </c>
      <c r="H51" s="172" t="s">
        <v>110</v>
      </c>
      <c r="I51" s="84"/>
      <c r="J51" s="84"/>
      <c r="K51" s="172" t="s">
        <v>110</v>
      </c>
      <c r="L51" s="133" t="e">
        <f>K51/G51</f>
        <v>#VALUE!</v>
      </c>
      <c r="N51" s="73"/>
    </row>
    <row r="52" spans="1:14" ht="77.25" customHeight="1">
      <c r="A52" s="57"/>
      <c r="B52" s="60" t="s">
        <v>92</v>
      </c>
      <c r="C52" s="10" t="s">
        <v>91</v>
      </c>
      <c r="D52" s="84" t="s">
        <v>94</v>
      </c>
      <c r="E52" s="84" t="s">
        <v>94</v>
      </c>
      <c r="F52" s="84" t="s">
        <v>108</v>
      </c>
      <c r="G52" s="84" t="s">
        <v>108</v>
      </c>
      <c r="H52" s="172" t="s">
        <v>111</v>
      </c>
      <c r="I52" s="84"/>
      <c r="J52" s="84"/>
      <c r="K52" s="172" t="s">
        <v>111</v>
      </c>
      <c r="L52" s="133" t="e">
        <f>K52/G52</f>
        <v>#VALUE!</v>
      </c>
      <c r="N52" s="73"/>
    </row>
    <row r="53" spans="1:14" ht="75" customHeight="1" thickBot="1">
      <c r="A53" s="63"/>
      <c r="B53" s="64" t="s">
        <v>88</v>
      </c>
      <c r="C53" s="65" t="s">
        <v>91</v>
      </c>
      <c r="D53" s="134" t="s">
        <v>95</v>
      </c>
      <c r="E53" s="134" t="s">
        <v>95</v>
      </c>
      <c r="F53" s="134" t="s">
        <v>109</v>
      </c>
      <c r="G53" s="134" t="s">
        <v>109</v>
      </c>
      <c r="H53" s="173" t="s">
        <v>112</v>
      </c>
      <c r="I53" s="134"/>
      <c r="J53" s="134"/>
      <c r="K53" s="173" t="s">
        <v>112</v>
      </c>
      <c r="L53" s="135" t="e">
        <f>K53/G53</f>
        <v>#VALUE!</v>
      </c>
      <c r="N53" s="73"/>
    </row>
    <row r="54" spans="1:14" ht="21" customHeight="1">
      <c r="A54" s="66"/>
      <c r="B54" s="67"/>
      <c r="C54" s="68"/>
      <c r="D54" s="68"/>
      <c r="E54" s="68"/>
      <c r="F54" s="69"/>
      <c r="G54" s="70"/>
      <c r="H54" s="70"/>
      <c r="I54" s="70"/>
      <c r="J54" s="70"/>
      <c r="K54" s="70"/>
      <c r="L54" s="70"/>
      <c r="N54" s="73"/>
    </row>
    <row r="55" spans="6:11" ht="21" customHeight="1">
      <c r="F55" s="73"/>
      <c r="G55" s="72"/>
      <c r="H55" s="72"/>
      <c r="I55" s="72"/>
      <c r="J55" s="72"/>
      <c r="K55" s="73"/>
    </row>
    <row r="56" spans="1:11" s="79" customFormat="1" ht="21" customHeight="1">
      <c r="A56" s="74"/>
      <c r="B56" s="75"/>
      <c r="C56" s="76"/>
      <c r="D56" s="76"/>
      <c r="E56" s="76"/>
      <c r="F56" s="76"/>
      <c r="G56" s="77"/>
      <c r="H56" s="77"/>
      <c r="I56" s="77"/>
      <c r="J56" s="77"/>
      <c r="K56" s="78"/>
    </row>
  </sheetData>
  <sheetProtection/>
  <mergeCells count="11">
    <mergeCell ref="I3:I4"/>
    <mergeCell ref="J3:J4"/>
    <mergeCell ref="A1:L1"/>
    <mergeCell ref="A3:A4"/>
    <mergeCell ref="B3:B4"/>
    <mergeCell ref="C3:C4"/>
    <mergeCell ref="G3:G4"/>
    <mergeCell ref="K3:K4"/>
    <mergeCell ref="L3:L4"/>
    <mergeCell ref="E3:E4"/>
    <mergeCell ref="H3:H4"/>
  </mergeCells>
  <printOptions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PEO2</cp:lastModifiedBy>
  <cp:lastPrinted>2018-12-14T08:55:20Z</cp:lastPrinted>
  <dcterms:created xsi:type="dcterms:W3CDTF">2016-06-16T06:31:36Z</dcterms:created>
  <dcterms:modified xsi:type="dcterms:W3CDTF">2018-12-14T08:55:24Z</dcterms:modified>
  <cp:category/>
  <cp:version/>
  <cp:contentType/>
  <cp:contentStatus/>
</cp:coreProperties>
</file>